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novska\Desktop\"/>
    </mc:Choice>
  </mc:AlternateContent>
  <bookViews>
    <workbookView xWindow="0" yWindow="0" windowWidth="0" windowHeight="0"/>
  </bookViews>
  <sheets>
    <sheet name="Rekapitulace stavby" sheetId="1" r:id="rId1"/>
    <sheet name="SO 001.00 - VŠEOBECNÉ A P..." sheetId="2" r:id="rId2"/>
    <sheet name="SO 101.01 -  KOMUNIKACE" sheetId="3" r:id="rId3"/>
    <sheet name="SO 101.02 - VÝMĚNA AKTIVN..." sheetId="4" r:id="rId4"/>
    <sheet name="SO 101.03 - PROPUSTKY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001.00 - VŠEOBECNÉ A P...'!$C$126:$K$151</definedName>
    <definedName name="_xlnm.Print_Area" localSheetId="1">'SO 001.00 - VŠEOBECNÉ A P...'!$C$4:$J$76,'SO 001.00 - VŠEOBECNÉ A P...'!$C$82:$J$108,'SO 001.00 - VŠEOBECNÉ A P...'!$C$114:$K$151</definedName>
    <definedName name="_xlnm.Print_Titles" localSheetId="1">'SO 001.00 - VŠEOBECNÉ A P...'!$126:$126</definedName>
    <definedName name="_xlnm._FilterDatabase" localSheetId="2" hidden="1">'SO 101.01 -  KOMUNIKACE'!$C$132:$K$434</definedName>
    <definedName name="_xlnm.Print_Area" localSheetId="2">'SO 101.01 -  KOMUNIKACE'!$C$4:$J$76,'SO 101.01 -  KOMUNIKACE'!$C$82:$J$114,'SO 101.01 -  KOMUNIKACE'!$C$120:$K$434</definedName>
    <definedName name="_xlnm.Print_Titles" localSheetId="2">'SO 101.01 -  KOMUNIKACE'!$132:$132</definedName>
    <definedName name="_xlnm._FilterDatabase" localSheetId="3" hidden="1">'SO 101.02 - VÝMĚNA AKTIVN...'!$C$129:$K$178</definedName>
    <definedName name="_xlnm.Print_Area" localSheetId="3">'SO 101.02 - VÝMĚNA AKTIVN...'!$C$4:$J$76,'SO 101.02 - VÝMĚNA AKTIVN...'!$C$82:$J$111,'SO 101.02 - VÝMĚNA AKTIVN...'!$C$117:$K$178</definedName>
    <definedName name="_xlnm.Print_Titles" localSheetId="3">'SO 101.02 - VÝMĚNA AKTIVN...'!$129:$129</definedName>
    <definedName name="_xlnm._FilterDatabase" localSheetId="4" hidden="1">'SO 101.03 - PROPUSTKY'!$C$133:$K$251</definedName>
    <definedName name="_xlnm.Print_Area" localSheetId="4">'SO 101.03 - PROPUSTKY'!$C$4:$J$76,'SO 101.03 - PROPUSTKY'!$C$82:$J$115,'SO 101.03 - PROPUSTKY'!$C$121:$K$251</definedName>
    <definedName name="_xlnm.Print_Titles" localSheetId="4">'SO 101.03 - PROPUSTKY'!$133:$133</definedName>
  </definedNames>
  <calcPr/>
</workbook>
</file>

<file path=xl/calcChain.xml><?xml version="1.0" encoding="utf-8"?>
<calcChain xmlns="http://schemas.openxmlformats.org/spreadsheetml/2006/main">
  <c i="5" l="1" r="J39"/>
  <c r="J38"/>
  <c i="1" r="AY98"/>
  <c i="5" r="J37"/>
  <c i="1" r="AX98"/>
  <c i="5" r="BI251"/>
  <c r="BH251"/>
  <c r="BG251"/>
  <c r="BF251"/>
  <c r="T251"/>
  <c r="R251"/>
  <c r="P251"/>
  <c r="BI250"/>
  <c r="BH250"/>
  <c r="BG250"/>
  <c r="BF250"/>
  <c r="T250"/>
  <c r="R250"/>
  <c r="P250"/>
  <c r="BI239"/>
  <c r="BH239"/>
  <c r="BG239"/>
  <c r="BF239"/>
  <c r="T239"/>
  <c r="R239"/>
  <c r="P239"/>
  <c r="BI238"/>
  <c r="BH238"/>
  <c r="BG238"/>
  <c r="BF238"/>
  <c r="T238"/>
  <c r="R238"/>
  <c r="P238"/>
  <c r="BI230"/>
  <c r="BH230"/>
  <c r="BG230"/>
  <c r="BF230"/>
  <c r="T230"/>
  <c r="R230"/>
  <c r="P230"/>
  <c r="BI222"/>
  <c r="BH222"/>
  <c r="BG222"/>
  <c r="BF222"/>
  <c r="T222"/>
  <c r="R222"/>
  <c r="P222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6"/>
  <c r="BH206"/>
  <c r="BG206"/>
  <c r="BF206"/>
  <c r="T206"/>
  <c r="R206"/>
  <c r="P206"/>
  <c r="BI194"/>
  <c r="BH194"/>
  <c r="BG194"/>
  <c r="BF194"/>
  <c r="T194"/>
  <c r="T193"/>
  <c r="R194"/>
  <c r="R193"/>
  <c r="P194"/>
  <c r="P193"/>
  <c r="BI182"/>
  <c r="BH182"/>
  <c r="BG182"/>
  <c r="BF182"/>
  <c r="T182"/>
  <c r="T181"/>
  <c r="R182"/>
  <c r="R181"/>
  <c r="P182"/>
  <c r="P181"/>
  <c r="BI172"/>
  <c r="BH172"/>
  <c r="BG172"/>
  <c r="BF172"/>
  <c r="T172"/>
  <c r="T171"/>
  <c r="R172"/>
  <c r="R171"/>
  <c r="P172"/>
  <c r="P171"/>
  <c r="BI168"/>
  <c r="BH168"/>
  <c r="BG168"/>
  <c r="BF168"/>
  <c r="T168"/>
  <c r="R168"/>
  <c r="P168"/>
  <c r="BI167"/>
  <c r="BH167"/>
  <c r="BG167"/>
  <c r="BF167"/>
  <c r="T167"/>
  <c r="R167"/>
  <c r="P167"/>
  <c r="BI158"/>
  <c r="BH158"/>
  <c r="BG158"/>
  <c r="BF158"/>
  <c r="T158"/>
  <c r="R158"/>
  <c r="P158"/>
  <c r="BI157"/>
  <c r="BH157"/>
  <c r="BG157"/>
  <c r="BF157"/>
  <c r="T157"/>
  <c r="R157"/>
  <c r="P157"/>
  <c r="BI149"/>
  <c r="BH149"/>
  <c r="BG149"/>
  <c r="BF149"/>
  <c r="T149"/>
  <c r="R149"/>
  <c r="P149"/>
  <c r="BI145"/>
  <c r="BH145"/>
  <c r="BG145"/>
  <c r="BF145"/>
  <c r="T145"/>
  <c r="R145"/>
  <c r="P145"/>
  <c r="BI137"/>
  <c r="BH137"/>
  <c r="BG137"/>
  <c r="BF137"/>
  <c r="T137"/>
  <c r="R137"/>
  <c r="P137"/>
  <c r="J131"/>
  <c r="J130"/>
  <c r="F130"/>
  <c r="F128"/>
  <c r="E126"/>
  <c r="BI113"/>
  <c r="BH113"/>
  <c r="BG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J92"/>
  <c r="J91"/>
  <c r="F91"/>
  <c r="F89"/>
  <c r="E87"/>
  <c r="J18"/>
  <c r="E18"/>
  <c r="F131"/>
  <c r="J17"/>
  <c r="J12"/>
  <c r="J128"/>
  <c r="E7"/>
  <c r="E124"/>
  <c i="4" r="J39"/>
  <c r="J38"/>
  <c i="1" r="AY97"/>
  <c i="4" r="J37"/>
  <c i="1" r="AX97"/>
  <c i="4" r="BI178"/>
  <c r="BH178"/>
  <c r="BG178"/>
  <c r="BF178"/>
  <c r="T178"/>
  <c r="R178"/>
  <c r="P178"/>
  <c r="BI177"/>
  <c r="BH177"/>
  <c r="BG177"/>
  <c r="BF177"/>
  <c r="T177"/>
  <c r="R177"/>
  <c r="P177"/>
  <c r="BI169"/>
  <c r="BH169"/>
  <c r="BG169"/>
  <c r="BF169"/>
  <c r="T169"/>
  <c r="T168"/>
  <c r="R169"/>
  <c r="R168"/>
  <c r="P169"/>
  <c r="P168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2"/>
  <c r="BH152"/>
  <c r="BG152"/>
  <c r="BF152"/>
  <c r="T152"/>
  <c r="R152"/>
  <c r="P152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J127"/>
  <c r="J126"/>
  <c r="F126"/>
  <c r="F124"/>
  <c r="E122"/>
  <c r="BI109"/>
  <c r="BH109"/>
  <c r="BG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J92"/>
  <c r="J91"/>
  <c r="F91"/>
  <c r="F89"/>
  <c r="E87"/>
  <c r="J18"/>
  <c r="E18"/>
  <c r="F127"/>
  <c r="J17"/>
  <c r="J12"/>
  <c r="J89"/>
  <c r="E7"/>
  <c r="E120"/>
  <c i="3" r="J39"/>
  <c r="J38"/>
  <c i="1" r="AY96"/>
  <c i="3" r="J37"/>
  <c i="1" r="AX96"/>
  <c i="3" r="BI434"/>
  <c r="BH434"/>
  <c r="BG434"/>
  <c r="BF434"/>
  <c r="T434"/>
  <c r="R434"/>
  <c r="P434"/>
  <c r="BI433"/>
  <c r="BH433"/>
  <c r="BG433"/>
  <c r="BF433"/>
  <c r="T433"/>
  <c r="R433"/>
  <c r="P433"/>
  <c r="BI431"/>
  <c r="BH431"/>
  <c r="BG431"/>
  <c r="BF431"/>
  <c r="T431"/>
  <c r="R431"/>
  <c r="P431"/>
  <c r="BI424"/>
  <c r="BH424"/>
  <c r="BG424"/>
  <c r="BF424"/>
  <c r="T424"/>
  <c r="R424"/>
  <c r="P424"/>
  <c r="BI417"/>
  <c r="BH417"/>
  <c r="BG417"/>
  <c r="BF417"/>
  <c r="T417"/>
  <c r="R417"/>
  <c r="P417"/>
  <c r="BI411"/>
  <c r="BH411"/>
  <c r="BG411"/>
  <c r="BF411"/>
  <c r="T411"/>
  <c r="R411"/>
  <c r="P411"/>
  <c r="BI410"/>
  <c r="BH410"/>
  <c r="BG410"/>
  <c r="BF410"/>
  <c r="T410"/>
  <c r="R410"/>
  <c r="P410"/>
  <c r="BI407"/>
  <c r="BH407"/>
  <c r="BG407"/>
  <c r="BF407"/>
  <c r="T407"/>
  <c r="R407"/>
  <c r="P407"/>
  <c r="BI403"/>
  <c r="BH403"/>
  <c r="BG403"/>
  <c r="BF403"/>
  <c r="T403"/>
  <c r="R403"/>
  <c r="P403"/>
  <c r="BI400"/>
  <c r="BH400"/>
  <c r="BG400"/>
  <c r="BF400"/>
  <c r="T400"/>
  <c r="R400"/>
  <c r="P400"/>
  <c r="BI385"/>
  <c r="BH385"/>
  <c r="BG385"/>
  <c r="BF385"/>
  <c r="T385"/>
  <c r="R385"/>
  <c r="P385"/>
  <c r="BI373"/>
  <c r="BH373"/>
  <c r="BG373"/>
  <c r="BF373"/>
  <c r="T373"/>
  <c r="R373"/>
  <c r="P373"/>
  <c r="BI361"/>
  <c r="BH361"/>
  <c r="BG361"/>
  <c r="BF361"/>
  <c r="T361"/>
  <c r="R361"/>
  <c r="P361"/>
  <c r="BI354"/>
  <c r="BH354"/>
  <c r="BG354"/>
  <c r="BF354"/>
  <c r="T354"/>
  <c r="R354"/>
  <c r="P354"/>
  <c r="BI349"/>
  <c r="BH349"/>
  <c r="BG349"/>
  <c r="BF349"/>
  <c r="T349"/>
  <c r="R349"/>
  <c r="P349"/>
  <c r="BI337"/>
  <c r="BH337"/>
  <c r="BG337"/>
  <c r="BF337"/>
  <c r="T337"/>
  <c r="R337"/>
  <c r="P337"/>
  <c r="BI330"/>
  <c r="BH330"/>
  <c r="BG330"/>
  <c r="BF330"/>
  <c r="T330"/>
  <c r="R330"/>
  <c r="P330"/>
  <c r="BI313"/>
  <c r="BH313"/>
  <c r="BG313"/>
  <c r="BF313"/>
  <c r="T313"/>
  <c r="R313"/>
  <c r="P313"/>
  <c r="BI306"/>
  <c r="BH306"/>
  <c r="BG306"/>
  <c r="BF306"/>
  <c r="T306"/>
  <c r="R306"/>
  <c r="P306"/>
  <c r="BI294"/>
  <c r="BH294"/>
  <c r="BG294"/>
  <c r="BF294"/>
  <c r="T294"/>
  <c r="R294"/>
  <c r="P294"/>
  <c r="BI284"/>
  <c r="BH284"/>
  <c r="BG284"/>
  <c r="BF284"/>
  <c r="T284"/>
  <c r="R284"/>
  <c r="P284"/>
  <c r="BI266"/>
  <c r="BH266"/>
  <c r="BG266"/>
  <c r="BF266"/>
  <c r="T266"/>
  <c r="R266"/>
  <c r="P266"/>
  <c r="BI264"/>
  <c r="BH264"/>
  <c r="BG264"/>
  <c r="BF264"/>
  <c r="T264"/>
  <c r="R264"/>
  <c r="P264"/>
  <c r="BI257"/>
  <c r="BH257"/>
  <c r="BG257"/>
  <c r="BF257"/>
  <c r="T257"/>
  <c r="R257"/>
  <c r="P257"/>
  <c r="BI251"/>
  <c r="BH251"/>
  <c r="BG251"/>
  <c r="BF251"/>
  <c r="T251"/>
  <c r="R251"/>
  <c r="P251"/>
  <c r="BI250"/>
  <c r="BH250"/>
  <c r="BG250"/>
  <c r="BF250"/>
  <c r="T250"/>
  <c r="R250"/>
  <c r="P250"/>
  <c r="BI245"/>
  <c r="BH245"/>
  <c r="BG245"/>
  <c r="BF245"/>
  <c r="T245"/>
  <c r="R245"/>
  <c r="P245"/>
  <c r="BI235"/>
  <c r="BH235"/>
  <c r="BG235"/>
  <c r="BF235"/>
  <c r="T235"/>
  <c r="R235"/>
  <c r="P235"/>
  <c r="BI234"/>
  <c r="BH234"/>
  <c r="BG234"/>
  <c r="BF234"/>
  <c r="T234"/>
  <c r="R234"/>
  <c r="P234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11"/>
  <c r="BH211"/>
  <c r="BG211"/>
  <c r="BF211"/>
  <c r="T211"/>
  <c r="R211"/>
  <c r="P211"/>
  <c r="BI209"/>
  <c r="BH209"/>
  <c r="BG209"/>
  <c r="BF209"/>
  <c r="T209"/>
  <c r="R209"/>
  <c r="P209"/>
  <c r="BI201"/>
  <c r="BH201"/>
  <c r="BG201"/>
  <c r="BF201"/>
  <c r="T201"/>
  <c r="R201"/>
  <c r="P201"/>
  <c r="BI192"/>
  <c r="BH192"/>
  <c r="BG192"/>
  <c r="BF192"/>
  <c r="T192"/>
  <c r="R192"/>
  <c r="P192"/>
  <c r="BI179"/>
  <c r="BH179"/>
  <c r="BG179"/>
  <c r="BF179"/>
  <c r="T179"/>
  <c r="R179"/>
  <c r="P179"/>
  <c r="BI171"/>
  <c r="BH171"/>
  <c r="BG171"/>
  <c r="BF171"/>
  <c r="T171"/>
  <c r="R171"/>
  <c r="P171"/>
  <c r="BI167"/>
  <c r="BH167"/>
  <c r="BG167"/>
  <c r="BF167"/>
  <c r="T167"/>
  <c r="R167"/>
  <c r="P167"/>
  <c r="BI158"/>
  <c r="BH158"/>
  <c r="BG158"/>
  <c r="BF158"/>
  <c r="T158"/>
  <c r="R158"/>
  <c r="P158"/>
  <c r="BI149"/>
  <c r="BH149"/>
  <c r="BG149"/>
  <c r="BF149"/>
  <c r="T149"/>
  <c r="R149"/>
  <c r="P149"/>
  <c r="BI142"/>
  <c r="BH142"/>
  <c r="BG142"/>
  <c r="BF142"/>
  <c r="T142"/>
  <c r="R142"/>
  <c r="P142"/>
  <c r="BI141"/>
  <c r="BH141"/>
  <c r="BG141"/>
  <c r="BF141"/>
  <c r="T141"/>
  <c r="R141"/>
  <c r="P141"/>
  <c r="BI136"/>
  <c r="BH136"/>
  <c r="BG136"/>
  <c r="BF136"/>
  <c r="T136"/>
  <c r="R136"/>
  <c r="P136"/>
  <c r="J130"/>
  <c r="J129"/>
  <c r="F129"/>
  <c r="F127"/>
  <c r="E125"/>
  <c r="BI112"/>
  <c r="BH112"/>
  <c r="BG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J92"/>
  <c r="J91"/>
  <c r="F91"/>
  <c r="F89"/>
  <c r="E87"/>
  <c r="J18"/>
  <c r="E18"/>
  <c r="F130"/>
  <c r="J17"/>
  <c r="J12"/>
  <c r="J127"/>
  <c r="E7"/>
  <c r="E123"/>
  <c i="2" r="J39"/>
  <c r="J38"/>
  <c i="1" r="AY95"/>
  <c i="2" r="J37"/>
  <c i="1" r="AX95"/>
  <c i="2"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4"/>
  <c r="J123"/>
  <c r="F123"/>
  <c r="F121"/>
  <c r="E119"/>
  <c r="BI106"/>
  <c r="BH106"/>
  <c r="BG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BH102"/>
  <c r="BG102"/>
  <c r="BF102"/>
  <c r="BE102"/>
  <c r="BI101"/>
  <c r="BH101"/>
  <c r="BG101"/>
  <c r="BF101"/>
  <c r="BE101"/>
  <c r="J92"/>
  <c r="J91"/>
  <c r="F91"/>
  <c r="F89"/>
  <c r="E87"/>
  <c r="J18"/>
  <c r="E18"/>
  <c r="F124"/>
  <c r="J17"/>
  <c r="J12"/>
  <c r="J89"/>
  <c r="E7"/>
  <c r="E117"/>
  <c i="1" r="L90"/>
  <c r="AM90"/>
  <c r="AM89"/>
  <c r="L89"/>
  <c r="AM87"/>
  <c r="L87"/>
  <c r="L85"/>
  <c r="L84"/>
  <c i="5" r="BK251"/>
  <c r="J251"/>
  <c r="BK250"/>
  <c r="J250"/>
  <c r="BK239"/>
  <c r="J239"/>
  <c r="BK238"/>
  <c r="J238"/>
  <c r="BK230"/>
  <c r="J230"/>
  <c r="BK222"/>
  <c r="J222"/>
  <c r="BK212"/>
  <c r="J212"/>
  <c r="BK210"/>
  <c r="J210"/>
  <c r="BK209"/>
  <c r="J209"/>
  <c r="BK206"/>
  <c r="J206"/>
  <c r="BK194"/>
  <c r="J182"/>
  <c r="J172"/>
  <c r="BK158"/>
  <c r="BK157"/>
  <c r="BK149"/>
  <c r="J137"/>
  <c i="4" r="BK177"/>
  <c r="J163"/>
  <c r="BK162"/>
  <c r="J143"/>
  <c i="3" r="BK434"/>
  <c r="BK411"/>
  <c r="J403"/>
  <c r="J361"/>
  <c r="BK313"/>
  <c r="BK266"/>
  <c r="J257"/>
  <c r="J251"/>
  <c r="J250"/>
  <c r="BK245"/>
  <c r="BK235"/>
  <c r="J226"/>
  <c r="J201"/>
  <c r="BK179"/>
  <c r="BK171"/>
  <c r="BK149"/>
  <c i="2" r="J146"/>
  <c r="BK131"/>
  <c i="1" r="AS94"/>
  <c i="5" r="J194"/>
  <c r="BK182"/>
  <c r="BK172"/>
  <c r="J168"/>
  <c r="J167"/>
  <c r="BK145"/>
  <c r="J145"/>
  <c r="BK137"/>
  <c i="4" r="BK178"/>
  <c r="J177"/>
  <c r="J169"/>
  <c r="J162"/>
  <c r="BK143"/>
  <c r="J133"/>
  <c i="3" r="J431"/>
  <c r="J407"/>
  <c r="BK373"/>
  <c r="BK361"/>
  <c r="J313"/>
  <c r="J294"/>
  <c r="BK257"/>
  <c r="BK250"/>
  <c r="J235"/>
  <c r="BK226"/>
  <c r="J211"/>
  <c r="BK192"/>
  <c r="J179"/>
  <c r="J136"/>
  <c i="2" r="J136"/>
  <c r="J133"/>
  <c i="5" r="BK168"/>
  <c r="BK167"/>
  <c r="J158"/>
  <c r="J157"/>
  <c r="J149"/>
  <c i="4" r="J178"/>
  <c r="BK163"/>
  <c r="BK159"/>
  <c r="BK152"/>
  <c r="J138"/>
  <c r="BK133"/>
  <c i="3" r="BK403"/>
  <c r="J337"/>
  <c r="BK330"/>
  <c r="J266"/>
  <c r="J264"/>
  <c r="J245"/>
  <c r="J149"/>
  <c r="J142"/>
  <c r="BK141"/>
  <c r="BK136"/>
  <c i="2" r="BK150"/>
  <c r="J148"/>
  <c r="J142"/>
  <c r="BK138"/>
  <c r="BK134"/>
  <c r="J131"/>
  <c i="4" r="BK169"/>
  <c i="3" r="J434"/>
  <c r="BK431"/>
  <c r="BK424"/>
  <c r="BK400"/>
  <c r="J354"/>
  <c r="BK349"/>
  <c r="BK294"/>
  <c r="BK251"/>
  <c r="J209"/>
  <c r="BK158"/>
  <c r="BK142"/>
  <c i="2" r="BK146"/>
  <c r="J140"/>
  <c i="4" r="J159"/>
  <c r="J152"/>
  <c r="BK138"/>
  <c i="3" r="BK417"/>
  <c r="J411"/>
  <c r="BK410"/>
  <c r="J400"/>
  <c r="BK385"/>
  <c r="J373"/>
  <c r="BK337"/>
  <c r="J284"/>
  <c r="BK264"/>
  <c r="J234"/>
  <c r="J225"/>
  <c r="J224"/>
  <c r="BK167"/>
  <c i="2" r="J150"/>
  <c r="BK136"/>
  <c r="BK133"/>
  <c r="J129"/>
  <c i="3" r="J433"/>
  <c r="J424"/>
  <c r="BK407"/>
  <c r="BK225"/>
  <c r="BK224"/>
  <c r="BK201"/>
  <c r="J192"/>
  <c r="J167"/>
  <c i="2" r="BK144"/>
  <c r="J134"/>
  <c r="BK129"/>
  <c i="3" r="BK433"/>
  <c r="J410"/>
  <c r="BK306"/>
  <c r="BK284"/>
  <c r="BK234"/>
  <c r="BK209"/>
  <c r="J171"/>
  <c r="J158"/>
  <c r="J141"/>
  <c i="2" r="BK148"/>
  <c r="J144"/>
  <c r="BK140"/>
  <c i="3" r="J417"/>
  <c r="J385"/>
  <c r="BK354"/>
  <c r="J349"/>
  <c r="J330"/>
  <c r="J306"/>
  <c r="BK211"/>
  <c i="2" r="BK142"/>
  <c r="J138"/>
  <c l="1" r="BK128"/>
  <c r="BK127"/>
  <c r="J127"/>
  <c r="J96"/>
  <c i="3" r="T135"/>
  <c i="4" r="BK176"/>
  <c r="J176"/>
  <c r="J100"/>
  <c i="2" r="T128"/>
  <c r="T127"/>
  <c i="3" r="R135"/>
  <c r="P265"/>
  <c r="R265"/>
  <c r="BK399"/>
  <c r="J399"/>
  <c r="J101"/>
  <c r="R399"/>
  <c r="P432"/>
  <c r="BK135"/>
  <c r="P305"/>
  <c r="P399"/>
  <c r="T399"/>
  <c r="R432"/>
  <c i="2" r="R128"/>
  <c r="R127"/>
  <c i="3" r="BK265"/>
  <c r="J265"/>
  <c r="J99"/>
  <c r="T265"/>
  <c r="R406"/>
  <c i="4" r="T132"/>
  <c r="R176"/>
  <c i="3" r="P135"/>
  <c r="P134"/>
  <c r="P133"/>
  <c i="1" r="AU96"/>
  <c i="3" r="R305"/>
  <c r="P406"/>
  <c r="T432"/>
  <c i="4" r="BK132"/>
  <c r="P176"/>
  <c i="2" r="P128"/>
  <c r="P127"/>
  <c i="1" r="AU95"/>
  <c i="3" r="BK305"/>
  <c r="J305"/>
  <c r="J100"/>
  <c r="BK406"/>
  <c r="J406"/>
  <c r="J102"/>
  <c r="BK432"/>
  <c r="J432"/>
  <c r="J103"/>
  <c i="4" r="P132"/>
  <c r="P131"/>
  <c r="P130"/>
  <c i="1" r="AU97"/>
  <c i="4" r="T176"/>
  <c i="3" r="T305"/>
  <c r="T406"/>
  <c i="4" r="R132"/>
  <c r="R131"/>
  <c r="R130"/>
  <c i="5" r="BK136"/>
  <c r="J136"/>
  <c r="J98"/>
  <c r="P136"/>
  <c r="R136"/>
  <c r="T136"/>
  <c r="BK205"/>
  <c r="J205"/>
  <c r="J102"/>
  <c r="P205"/>
  <c r="R205"/>
  <c r="T205"/>
  <c r="BK211"/>
  <c r="J211"/>
  <c r="J103"/>
  <c r="P211"/>
  <c r="R211"/>
  <c r="T211"/>
  <c r="BK249"/>
  <c r="J249"/>
  <c r="J104"/>
  <c r="P249"/>
  <c r="R249"/>
  <c r="T249"/>
  <c i="2" r="BE131"/>
  <c i="3" r="F92"/>
  <c r="BE141"/>
  <c r="BE149"/>
  <c r="BE158"/>
  <c r="BE179"/>
  <c r="BE192"/>
  <c r="BE201"/>
  <c r="BE251"/>
  <c r="BE361"/>
  <c i="2" r="J121"/>
  <c r="BE150"/>
  <c i="3" r="J89"/>
  <c r="BE225"/>
  <c r="BE235"/>
  <c r="BE250"/>
  <c r="BE257"/>
  <c r="BE264"/>
  <c r="BE266"/>
  <c r="BE294"/>
  <c r="BE373"/>
  <c r="BE400"/>
  <c i="4" r="F92"/>
  <c i="3" r="BE171"/>
  <c r="BE209"/>
  <c r="BE354"/>
  <c r="BE403"/>
  <c r="BE434"/>
  <c i="4" r="BE133"/>
  <c r="BE143"/>
  <c r="BE163"/>
  <c i="2" r="F92"/>
  <c r="BE134"/>
  <c i="3" r="E85"/>
  <c r="BE136"/>
  <c r="BE211"/>
  <c r="BE224"/>
  <c r="BE226"/>
  <c r="BE245"/>
  <c r="BE313"/>
  <c r="BE410"/>
  <c r="BE411"/>
  <c r="BE417"/>
  <c i="4" r="E85"/>
  <c r="J124"/>
  <c r="BE152"/>
  <c r="BE162"/>
  <c r="BE177"/>
  <c i="5" r="J89"/>
  <c i="2" r="E85"/>
  <c r="BE133"/>
  <c i="3" r="BE234"/>
  <c r="BE431"/>
  <c i="4" r="BE169"/>
  <c r="BK168"/>
  <c r="J168"/>
  <c r="J99"/>
  <c i="5" r="E85"/>
  <c r="BE137"/>
  <c r="BE145"/>
  <c r="BE172"/>
  <c i="2" r="BE129"/>
  <c r="BE138"/>
  <c r="BE144"/>
  <c r="BE146"/>
  <c r="BE148"/>
  <c i="3" r="BE142"/>
  <c r="BE337"/>
  <c r="BE433"/>
  <c i="4" r="BE159"/>
  <c i="5" r="BE149"/>
  <c r="BE157"/>
  <c r="BE158"/>
  <c r="BE167"/>
  <c r="BE168"/>
  <c r="BE194"/>
  <c i="2" r="BE136"/>
  <c r="BE140"/>
  <c r="BE142"/>
  <c i="3" r="BE167"/>
  <c r="BE284"/>
  <c r="BE306"/>
  <c r="BE330"/>
  <c r="BE349"/>
  <c r="BE385"/>
  <c r="BE407"/>
  <c r="BE424"/>
  <c i="4" r="BE138"/>
  <c r="BE178"/>
  <c i="5" r="F92"/>
  <c r="BE182"/>
  <c r="BE206"/>
  <c r="BE209"/>
  <c r="BE210"/>
  <c r="BE212"/>
  <c r="BE222"/>
  <c r="BE230"/>
  <c r="BE238"/>
  <c r="BE239"/>
  <c r="BE250"/>
  <c r="BE251"/>
  <c r="BK171"/>
  <c r="J171"/>
  <c r="J99"/>
  <c r="BK181"/>
  <c r="J181"/>
  <c r="J100"/>
  <c r="BK193"/>
  <c r="J193"/>
  <c r="J101"/>
  <c i="2" r="F38"/>
  <c i="1" r="BC95"/>
  <c i="3" r="F38"/>
  <c i="1" r="BC96"/>
  <c i="4" r="F39"/>
  <c i="1" r="BD97"/>
  <c i="4" r="F38"/>
  <c i="1" r="BC97"/>
  <c i="3" r="F39"/>
  <c i="1" r="BD96"/>
  <c i="5" r="F38"/>
  <c i="1" r="BC98"/>
  <c i="2" r="F37"/>
  <c i="1" r="BB95"/>
  <c i="2" r="F39"/>
  <c i="1" r="BD95"/>
  <c i="4" r="F37"/>
  <c i="1" r="BB97"/>
  <c i="5" r="F37"/>
  <c i="1" r="BB98"/>
  <c i="3" r="F37"/>
  <c i="1" r="BB96"/>
  <c i="5" r="F39"/>
  <c i="1" r="BD98"/>
  <c i="5" l="1" r="P135"/>
  <c r="P134"/>
  <c i="1" r="AU98"/>
  <c i="5" r="R135"/>
  <c r="R134"/>
  <c i="4" r="T131"/>
  <c r="T130"/>
  <c r="BK131"/>
  <c r="J131"/>
  <c r="J97"/>
  <c i="3" r="T134"/>
  <c r="T133"/>
  <c r="R134"/>
  <c r="R133"/>
  <c i="5" r="T135"/>
  <c r="T134"/>
  <c i="3" r="BK134"/>
  <c r="BK133"/>
  <c r="J133"/>
  <c r="J96"/>
  <c r="J30"/>
  <c i="2" r="J128"/>
  <c r="J97"/>
  <c r="J30"/>
  <c i="4" r="J132"/>
  <c r="J98"/>
  <c i="3" r="J135"/>
  <c r="J98"/>
  <c i="5" r="BK135"/>
  <c r="J135"/>
  <c r="J97"/>
  <c i="3" r="J35"/>
  <c i="1" r="AV96"/>
  <c r="BB94"/>
  <c r="W31"/>
  <c i="5" r="J35"/>
  <c i="1" r="AV98"/>
  <c i="5" r="F35"/>
  <c i="1" r="AZ98"/>
  <c i="2" r="J106"/>
  <c r="J100"/>
  <c r="J31"/>
  <c i="1" r="BD94"/>
  <c r="W33"/>
  <c i="4" r="F35"/>
  <c i="1" r="AZ97"/>
  <c i="2" r="F35"/>
  <c i="1" r="AZ95"/>
  <c r="BC94"/>
  <c r="AY94"/>
  <c i="4" r="J35"/>
  <c i="1" r="AV97"/>
  <c i="2" r="J35"/>
  <c i="1" r="AV95"/>
  <c i="3" r="F35"/>
  <c i="1" r="AZ96"/>
  <c r="AU94"/>
  <c i="2" l="1" r="BF106"/>
  <c i="4" r="BK130"/>
  <c r="J130"/>
  <c r="J96"/>
  <c r="J30"/>
  <c i="3" r="J134"/>
  <c r="J97"/>
  <c i="5" r="BK134"/>
  <c r="J134"/>
  <c r="J96"/>
  <c i="2" r="J108"/>
  <c r="J36"/>
  <c i="1" r="AW95"/>
  <c r="AT95"/>
  <c r="AZ94"/>
  <c r="W29"/>
  <c i="2" r="J32"/>
  <c i="1" r="AG95"/>
  <c r="AN95"/>
  <c i="3" r="J112"/>
  <c r="J106"/>
  <c r="J31"/>
  <c r="J32"/>
  <c i="1" r="AG96"/>
  <c r="W32"/>
  <c r="AX94"/>
  <c i="3" l="1" r="BF112"/>
  <c i="5" r="J30"/>
  <c i="2" r="J41"/>
  <c i="3" r="J114"/>
  <c i="2" r="F36"/>
  <c i="1" r="BA95"/>
  <c i="3" r="F36"/>
  <c i="1" r="BA96"/>
  <c i="4" r="J109"/>
  <c r="BF109"/>
  <c r="J36"/>
  <c i="1" r="AW97"/>
  <c r="AT97"/>
  <c r="AV94"/>
  <c r="AK29"/>
  <c i="4" l="1" r="J103"/>
  <c r="J31"/>
  <c r="J32"/>
  <c i="1" r="AG97"/>
  <c r="AN97"/>
  <c i="4" r="F36"/>
  <c i="1" r="BA97"/>
  <c i="3" r="J36"/>
  <c i="1" r="AW96"/>
  <c r="AT96"/>
  <c i="5" r="J113"/>
  <c r="BF113"/>
  <c r="J36"/>
  <c i="1" r="AW98"/>
  <c r="AT98"/>
  <c i="3" l="1" r="J41"/>
  <c i="4" r="J41"/>
  <c i="1" r="AN96"/>
  <c i="4" r="J111"/>
  <c i="5" r="J107"/>
  <c r="J31"/>
  <c r="J32"/>
  <c i="1" r="AG98"/>
  <c r="AN98"/>
  <c i="5" r="F36"/>
  <c i="1" r="BA98"/>
  <c r="BA94"/>
  <c r="AW94"/>
  <c r="AK30"/>
  <c i="5" l="1" r="J41"/>
  <c i="1" r="W30"/>
  <c r="AT94"/>
  <c i="5" r="J115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<sst xmlns="http://schemas.openxmlformats.org/spreadsheetml/2006/main">
  <si>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</si>
  <si>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</si>
  <si>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</si>
  <si>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</si>
  <si>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</si>
  <si>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{00776ca8-1330-490a-a090-4f990501c520}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</si>
  <si>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</si>
  <si>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</si>
  <si>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</si>
  <si>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</si>
  <si>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</si>
  <si>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</si>
  <si>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</si>
  <si>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</si>
  <si>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SO100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</si>
  <si>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</si>
  <si>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</si>
  <si>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Projekt polních cest C4 (úsek č.1),  C5 Netřebice</t>
  </si>
  <si>
    <t>0,1</t>
  </si>
  <si>
    <t>KSO:</t>
  </si>
  <si>
    <t>CC-CZ:</t>
  </si>
  <si>
    <t>1</t>
  </si>
  <si>
    <t>Místo:</t>
  </si>
  <si>
    <t>Netřebice</t>
  </si>
  <si>
    <t>Datum:</t>
  </si>
  <si>
    <t>3. 3. 2021</t>
  </si>
  <si>
    <t>10</t>
  </si>
  <si>
    <t>100</t>
  </si>
  <si>
    <t>Zadavatel:</t>
  </si>
  <si>
    <t>IČ:</t>
  </si>
  <si>
    <t>Česká republika - Státní pozemkový úřad</t>
  </si>
  <si>
    <t>DIČ:</t>
  </si>
  <si>
    <t>Uchazeč:</t>
  </si>
  <si>
    <t>Vyplň údaj</t>
  </si>
  <si>
    <t>Projektant:</t>
  </si>
  <si>
    <t>Ing. Roman Fišer</t>
  </si>
  <si>
    <t>True</t>
  </si>
  <si>
    <t>Zpracovatel:</t>
  </si>
  <si>
    <t>Dopravně inženýrská kancelář, s. 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</si>
  <si>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</si>
  <si>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</si>
  <si>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</si>
  <si>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</si>
  <si>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</si>
  <si>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</si>
  <si>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</si>
  <si>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</si>
  <si>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</si>
  <si>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</si>
  <si>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</si>
  <si>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</si>
  <si>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</si>
  <si>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</si>
  <si>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</si>
  <si>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</si>
  <si>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</si>
  <si>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</si>
  <si>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</si>
  <si>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</si>
  <si>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</si>
  <si>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</si>
  <si>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</si>
  <si>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</si>
  <si>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</si>
  <si>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</si>
  <si>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</si>
  <si>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</si>
  <si>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</si>
  <si>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</si>
  <si>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</si>
  <si>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</si>
  <si>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</si>
  <si>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</si>
  <si>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</si>
  <si>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</si>
  <si>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</si>
  <si>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</si>
  <si>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</si>
  <si>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</si>
  <si>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</si>
  <si>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</si>
  <si>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</si>
  <si>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</si>
  <si>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</si>
  <si>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</si>
  <si>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001.00</t>
  </si>
  <si>
    <t>VŠEOBECNÉ A PŘEDBĚŽNÉ POLOŽKY</t>
  </si>
  <si>
    <t>STA</t>
  </si>
  <si>
    <t>{1bc1ad99-e529-45a6-8297-b28aab2f55fe}</t>
  </si>
  <si>
    <t>2</t>
  </si>
  <si>
    <t>SO 101.01</t>
  </si>
  <si>
    <t xml:space="preserve"> KOMUNIKACE</t>
  </si>
  <si>
    <t>{9838a026-c2db-4721-91b5-f0c9901a9cf2}</t>
  </si>
  <si>
    <t>SO 101.02</t>
  </si>
  <si>
    <t>VÝMĚNA AKTIVNÍ ZÓNY</t>
  </si>
  <si>
    <t>{a1f878d7-45f5-48ba-9875-8a424a2fb264}</t>
  </si>
  <si>
    <t>SO 101.03</t>
  </si>
  <si>
    <t>PROPUSTKY</t>
  </si>
  <si>
    <t>{481d1c6d-6cc6-44f5-9447-e197a2b81364}</t>
  </si>
  <si>
    <t>KRYCÍ LIST SOUPISU PRACÍ</t>
  </si>
  <si>
    <t>Objekt:</t>
  </si>
  <si>
    <t>SO 001.00 - VŠEOBECNÉ A PŘEDBĚŽNÉ POLOŽKY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</si>
  <si>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</si>
  <si>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</si>
  <si>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</si>
  <si>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</si>
  <si>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</si>
  <si>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</si>
  <si>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</si>
  <si>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N00 - VRN</t>
  </si>
  <si>
    <t>2) Ostatní náklady</t>
  </si>
  <si>
    <t>Zařízení staveniště</t>
  </si>
  <si>
    <t>VRN</t>
  </si>
  <si>
    <t>Mimostav. doprava</t>
  </si>
  <si>
    <t>Územní vlivy</t>
  </si>
  <si>
    <t>Provozní vlivy</t>
  </si>
  <si>
    <t>Ostatní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</si>
  <si>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</si>
  <si>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</si>
  <si>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</si>
  <si>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</si>
  <si>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</si>
  <si>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</si>
  <si>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</si>
  <si>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</si>
  <si>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</si>
  <si>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</si>
  <si>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</si>
  <si>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</si>
  <si>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</si>
  <si>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</si>
  <si>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</si>
  <si>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</si>
  <si>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N00</t>
  </si>
  <si>
    <t>4</t>
  </si>
  <si>
    <t>ROZPOCET</t>
  </si>
  <si>
    <t>K</t>
  </si>
  <si>
    <t>00011R</t>
  </si>
  <si>
    <t>Ostatní požadavky - zeměměřičská měření</t>
  </si>
  <si>
    <t>Kč</t>
  </si>
  <si>
    <t>1024</t>
  </si>
  <si>
    <t>-49774281</t>
  </si>
  <si>
    <t>P</t>
  </si>
  <si>
    <t>Poznámka k položce:_x000d_
 Geodetické zaměření vrstev pro určení kubatur vyrovnávek.</t>
  </si>
  <si>
    <t>00012R</t>
  </si>
  <si>
    <t>Ostatní požadavky - geodetické zaměření</t>
  </si>
  <si>
    <t>899034007</t>
  </si>
  <si>
    <t>Poznámka k položce:_x000d_
zahrnuje veškeré náklady spojené s objednatelem požadovanými pracemi_x000d_
Zaměření skutečného provedení díla.</t>
  </si>
  <si>
    <t>3</t>
  </si>
  <si>
    <t>00013R</t>
  </si>
  <si>
    <t>Dokumentace skutečného provedení stavby</t>
  </si>
  <si>
    <t>475611981</t>
  </si>
  <si>
    <t>00015R</t>
  </si>
  <si>
    <t>Ostatní požadavky - vypracování realizační dokumentace</t>
  </si>
  <si>
    <t>1071821257</t>
  </si>
  <si>
    <t>Poznámka k položce:_x000d_
Položka zahrnuje veškeré nutné podrobné projekty pro stavbu, přeložky inženýrských sítí, plán pro případ ropné havárie, protipovoďnový plán a projekt dopravně_x000d_
inženýrského opatření._x000d_
zahrnuje veškeré náklady spojené s objednatelem požadovanými pracemi</t>
  </si>
  <si>
    <t>5</t>
  </si>
  <si>
    <t>00017R</t>
  </si>
  <si>
    <t>Pomoc práce zajišť nebo zřízení regulaci a ochranu dopravy</t>
  </si>
  <si>
    <t>-1963527070</t>
  </si>
  <si>
    <t>Poznámka k položce:_x000d_
Položka musí pokrývat všechny dočasné úpravy na regulaci dopravy po staveništi. Zahrnuje náklady na veškeré dočasné svislé resp.vodorovné dopravní značení vč. jeho_x000d_
odstranění, které neobsahuje Dočasné dopravní opatření. Případné více náklady z důvodu ztížení stavby částečným či plným provozem, které nejsou obsahem této položky,_x000d_
budou zahrnuty do jednotkových cen položek stavby a nemohou být důvodem pro pozdější zvyšování nákladů stavby.</t>
  </si>
  <si>
    <t>6</t>
  </si>
  <si>
    <t>0003R</t>
  </si>
  <si>
    <t>Ostatní požadavky - Informační tabule</t>
  </si>
  <si>
    <t>-117215907</t>
  </si>
  <si>
    <t>Poznámka k položce:_x000d_
položka zahrnuje:_x000d_
- dodání a osazení informačních tabulí v předepsaném provedení a množství s obsahem předepsaným zadavatelem_x000d_
- veškeré nosné a upevňovací konstrukce_x000d_
- základové konstrukce včetně nutných zemních prací_x000d_
- demontáž a odvoz po skončení platnosti_x000d_
- případně nutné opravy poškozených čátí během platnosti_x000d_
_x000d_
Rozměry a údaje s jejich rozmístění musí být schváleny zástupcem investora - pevná cena</t>
  </si>
  <si>
    <t>7</t>
  </si>
  <si>
    <t>0005R</t>
  </si>
  <si>
    <t>-1534894855</t>
  </si>
  <si>
    <t>Poznámka k položce:_x000d_
zahrnuje veškeré náklady spojené s objednatelem požadovanými pracemi</t>
  </si>
  <si>
    <t>8</t>
  </si>
  <si>
    <t>0006R</t>
  </si>
  <si>
    <t>Poplatky – nájemné</t>
  </si>
  <si>
    <t>1131054610</t>
  </si>
  <si>
    <t>Poznámka k položce:_x000d_
Například dočasné zábory pozemků a poplatky za zvláštní užívání.</t>
  </si>
  <si>
    <t>9</t>
  </si>
  <si>
    <t>0007R</t>
  </si>
  <si>
    <t xml:space="preserve">Zkoušení materiálu zkušebnou zhotovitele </t>
  </si>
  <si>
    <t>2021453597</t>
  </si>
  <si>
    <t>Poznámka k položce:_x000d_
včetně odběru vzorků dle požadavku stavebního dozoru_x000d_
Nad rámec zkoušek předepsaných TKP, ZTKP, ČSN a plánem zkoušek stavby, prováděné na žádost objednatele</t>
  </si>
  <si>
    <t>0008R</t>
  </si>
  <si>
    <t>Zkoušení konstrukcí a prací nezávislou zkušebnou</t>
  </si>
  <si>
    <t>-1005965371</t>
  </si>
  <si>
    <t>Poznámka k položce:_x000d_
Položka zahrnuje veškeré zkoušky nepředvídané a požadované objednatelem. Tyto zkoušky nezahrnují povinné průkazní zkoušky zhotovitele. Úhrnná částka na zkoušení musí_x000d_
počítat s odběrem vzorků všech materiálů ke zkouškám, s pořízením a vyhodnocením dodatečných vzorků zemin a se zpracováním zprávy o průzkumu zemin podle dispozic_x000d_
objednatele včetně všeho potřebného vybavení, dále zahrnovat odběr veškerých vzorků během výstavby (resp. po pokládce) živičné nebo betonové směsi podle specifikace_x000d_
nebo dodatečně podle dispozic správce stavby, a to včetně provedení zkoušek a včetně všech nákladů vzniklých v souvislosti s odběrem zkušebních vzorků a se získáním_x000d_
schválení objednatele. Jestliže bude některá externí laboratoř (přichází-li to v úvahu) pověřena provedením zkoušek na výslovný příkaz (objednávku) objednatele, ponese_x000d_
veškeré náklady takových zkoušek zhotovitel._x000d_
_x000d_
včetně odběru vzorků dle požadavku stavebního dozoru</t>
  </si>
  <si>
    <t>11</t>
  </si>
  <si>
    <t>0009R</t>
  </si>
  <si>
    <t>Pomocné práce zařizující nebo zajišťující ochranu inženýrských sítí</t>
  </si>
  <si>
    <t>-1869232665</t>
  </si>
  <si>
    <t>Poznámka k položce:_x000d_
zahrnuje veškeré náklady spojené s objednatelem požadovanými zkouškami</t>
  </si>
  <si>
    <t>12</t>
  </si>
  <si>
    <t>00111R</t>
  </si>
  <si>
    <t xml:space="preserve">Průzkumné práce archeologické na povrchu </t>
  </si>
  <si>
    <t>-1908022334</t>
  </si>
  <si>
    <t>Poznámka k položce:_x000d_
zahrnuje veškeré náklady spojené s objednatelem požadovanými pracemi_x000d_
_x000d_
Záchranný archeologický průzkum - provizorní cena.</t>
  </si>
  <si>
    <t xml:space="preserve">SO 101.01 -  KOMUNIKACE</t>
  </si>
  <si>
    <t xml:space="preserve">HSV -  Práce a dodávky HSV</t>
  </si>
  <si>
    <t xml:space="preserve">    1 -  Zemní práce</t>
  </si>
  <si>
    <t xml:space="preserve">    2 -  Zakládání</t>
  </si>
  <si>
    <t xml:space="preserve">    5 -  Komunikace pozemní</t>
  </si>
  <si>
    <t xml:space="preserve">    8 -  Trubní vedení</t>
  </si>
  <si>
    <t xml:space="preserve">    9 -  Ostatní konstrukce a práce, bourání</t>
  </si>
  <si>
    <t xml:space="preserve">    998 - Přesun hmot</t>
  </si>
  <si>
    <t>HSV</t>
  </si>
  <si>
    <t xml:space="preserve"> Práce a dodávky HSV</t>
  </si>
  <si>
    <t xml:space="preserve"> Zemní práce</t>
  </si>
  <si>
    <t>112101102</t>
  </si>
  <si>
    <t>Odstranění stromů listnatých průměru kmene do 500 mm</t>
  </si>
  <si>
    <t>kus</t>
  </si>
  <si>
    <t>CS ÚRS 2021 01</t>
  </si>
  <si>
    <t>1522653630</t>
  </si>
  <si>
    <t>VV</t>
  </si>
  <si>
    <t>Kácení stromu ve staničení km 0,00400 (jabloň)</t>
  </si>
  <si>
    <t>Zhotovitel zohlední v ceně hodnotu dřeva</t>
  </si>
  <si>
    <t>Drobné větve budou zlikvidovány pálením nebo štěpkováním</t>
  </si>
  <si>
    <t>112201102</t>
  </si>
  <si>
    <t>Odstranění pařezů D do 500 mm</t>
  </si>
  <si>
    <t>1974645244</t>
  </si>
  <si>
    <t>120001101</t>
  </si>
  <si>
    <t>Příplatek za ztížení odkopávky nebo prokopávky v blízkosti inženýrských sítí</t>
  </si>
  <si>
    <t>m3</t>
  </si>
  <si>
    <t>852064994</t>
  </si>
  <si>
    <t xml:space="preserve">Příplatek za vykopávky v blízkosti datového kabelu </t>
  </si>
  <si>
    <t>Délka*hloubka*šířka</t>
  </si>
  <si>
    <t>9*2*1</t>
  </si>
  <si>
    <t>Příplatek za výkop v blízkosti vodovodu</t>
  </si>
  <si>
    <t>2*1*1</t>
  </si>
  <si>
    <t>Součet</t>
  </si>
  <si>
    <t>121101103.R01</t>
  </si>
  <si>
    <t>Sejmutí ornice s přemístěním na vzdálenost do 250 m</t>
  </si>
  <si>
    <t>-391609846</t>
  </si>
  <si>
    <t>Odstranění orniční vrstby</t>
  </si>
  <si>
    <t>Bude rozprostřena na okolní pole</t>
  </si>
  <si>
    <t>Viz příloha B. Bilance zemních prací</t>
  </si>
  <si>
    <t xml:space="preserve">V projektové dokumentaci je uvažováno s mocností orniční vrstvy 35% objemu a 65%  objemu podorniční.</t>
  </si>
  <si>
    <t xml:space="preserve">Na základě tohoto předpokladu se nachází v místě stavby 1851m3 orniční vrstvy. </t>
  </si>
  <si>
    <t>Z toho bude 200m3 upotřebeno na stavbě a 1651 m3 rozprostřena na okolních polích.</t>
  </si>
  <si>
    <t>TATO POLOŽKA BUDE ČERPÁNA DLE SKUTEČNĚ PROVEDENÝCH PRACÍ A JEJÍ OBJEM SE MŮŽE MĚNIT.</t>
  </si>
  <si>
    <t>1851</t>
  </si>
  <si>
    <t>122151106</t>
  </si>
  <si>
    <t>Odkopávky a prokopávky nezapažené v hornině třídy těžitelnosti I, skupiny 1 a 2 objem do 5000 m3 strojně</t>
  </si>
  <si>
    <t>-2133651695</t>
  </si>
  <si>
    <t>Odstranění podorniční vrstvy.</t>
  </si>
  <si>
    <t xml:space="preserve">Zbylé podorniční vrstvy (3440 m3) budou odvezeny na řízenou skládku. </t>
  </si>
  <si>
    <t>3440</t>
  </si>
  <si>
    <t>122252206</t>
  </si>
  <si>
    <t>Odkopávky a prokopávky nezapažené pro silnice a dálnice v hornině třídy těžitelnosti I objem do 5000 m3 strojně</t>
  </si>
  <si>
    <t>-1056544425</t>
  </si>
  <si>
    <t>Písčitá zemina - dle IG. Průzkumu nacházející se od staničení km 1,100</t>
  </si>
  <si>
    <t>492</t>
  </si>
  <si>
    <t>162351103</t>
  </si>
  <si>
    <t>Vodorovné přemístění do 500 m výkopku/sypaniny z horniny třídy těžitelnosti I, skupiny 1 až 3</t>
  </si>
  <si>
    <t>-1134408642</t>
  </si>
  <si>
    <t>Přemístění ornice v místě stavby pro rozprostření na okolní pole</t>
  </si>
  <si>
    <t>1651</t>
  </si>
  <si>
    <t>162451106</t>
  </si>
  <si>
    <t>Vodorovné přemístění do 2000 m výkopku/sypaniny z horniny třídy těžitelnosti I, skupiny 1 až 3</t>
  </si>
  <si>
    <t>-1668754204</t>
  </si>
  <si>
    <t>Odvoz písčité zeminy na řízenou skládku</t>
  </si>
  <si>
    <t>Zhotovitel tuto položku nacení dle svých možností v době výstavby</t>
  </si>
  <si>
    <t>167151111</t>
  </si>
  <si>
    <t>Nakládání výkopku z hornin třídy těžitelnosti I, skupiny 1 až 3 přes 100 m3</t>
  </si>
  <si>
    <t>512870541</t>
  </si>
  <si>
    <t xml:space="preserve">Pokud nebude možné ornici v době stavby rozprostřít, bude uložena na mezideponii. Tato položka bude čerpána v případě </t>
  </si>
  <si>
    <t>potřeby naložení ornice před rozprostřením.</t>
  </si>
  <si>
    <t>171152111</t>
  </si>
  <si>
    <t>Uložení sypaniny z hornin nesoudržných a sypkých do násypů zhutněných v aktivní zóně silnic a dálnic</t>
  </si>
  <si>
    <t>976885488</t>
  </si>
  <si>
    <t xml:space="preserve">Dosypání zeminy  v místech, kde je humózní vrstva níže než parapláň.</t>
  </si>
  <si>
    <t xml:space="preserve">V místech, kde je hloubka odtěžené humózní vrstvy větší než je nutné pro výměnu aktivní zóny bude zemina nahrazena 492m3 nenamrzavého materiálu. </t>
  </si>
  <si>
    <t>Tím se dosáhne úrovně parapláně</t>
  </si>
  <si>
    <t>Viz příloha C. Vzorové příčné řezy</t>
  </si>
  <si>
    <t>Nenamrzavý materiál, VHODNÝ K POUŽITÍ DO AKTIVNÍ ZÓNY DLE ČSN 736133.</t>
  </si>
  <si>
    <t>M</t>
  </si>
  <si>
    <t>583440030R</t>
  </si>
  <si>
    <t>kamenivo drcené hrubé horninová směs - materiál vhodný do aktivní zóny dle ČSN 736133</t>
  </si>
  <si>
    <t>t</t>
  </si>
  <si>
    <t>-1605775864</t>
  </si>
  <si>
    <t>Poznámka k položce:_x000d_
Kamenivo mimo normu</t>
  </si>
  <si>
    <t>171201201</t>
  </si>
  <si>
    <t>Uložení sypaniny na skládky nebo meziskládky</t>
  </si>
  <si>
    <t>1670302067</t>
  </si>
  <si>
    <t>13</t>
  </si>
  <si>
    <t>171201231</t>
  </si>
  <si>
    <t>Poplatek za uložení zeminy a kamení na recyklační skládce (skládkovné) kód odpadu 17 05 04</t>
  </si>
  <si>
    <t>-5112757</t>
  </si>
  <si>
    <t>14</t>
  </si>
  <si>
    <t>174201202</t>
  </si>
  <si>
    <t>Zásyp jam po pařezech D pařezů do 500 mm strojně</t>
  </si>
  <si>
    <t>-254101258</t>
  </si>
  <si>
    <t>175111101</t>
  </si>
  <si>
    <t>Obsypání potrubí ručně sypaninou bez prohození, uloženou do 3 m</t>
  </si>
  <si>
    <t>1060551358</t>
  </si>
  <si>
    <t>Obsyp drenáží nad rámec kubatury 0,15m3 na metr délky</t>
  </si>
  <si>
    <t>pro zajištění sklonu drenáže je její hloubka místně větší. Celkem toto způsobí nutnost dosypat 153m3 ŠDa 8/32</t>
  </si>
  <si>
    <t xml:space="preserve">Objem pro výplň drenáže je v příloze B. Bilance zemních prací (331m3)--od této hodnoty je odečtena délka drenáže 1181*0,15m3  </t>
  </si>
  <si>
    <t xml:space="preserve">0,15m3 je obsaženo v položce č. 212752213  (délka * průměrný objem  1181*0,15 = 177,45</t>
  </si>
  <si>
    <t>cena je včetně dopravy a nákupu vhodného materiálu!!</t>
  </si>
  <si>
    <t>153</t>
  </si>
  <si>
    <t>16</t>
  </si>
  <si>
    <t>58343930</t>
  </si>
  <si>
    <t>kamenivo drcené hrubé frakce 16/32</t>
  </si>
  <si>
    <t>-218266815</t>
  </si>
  <si>
    <t>17</t>
  </si>
  <si>
    <t>181301113</t>
  </si>
  <si>
    <t>Rozprostření ornice tl vrstvy do 200 mm pl přes 500 m2 v rovině nebo ve svahu do 1:5 strojně</t>
  </si>
  <si>
    <t>m2</t>
  </si>
  <si>
    <t>-447401574</t>
  </si>
  <si>
    <t>Rozprostření humózní vrstvy v místě vytěžené na okolní pole dle určení zhotovitele případně dle dokumentace</t>
  </si>
  <si>
    <t xml:space="preserve">Část humózní vrstvy bude uložena na skládku obce Netřebice </t>
  </si>
  <si>
    <t>objem ornice / průměrná tl. rozprostření (16cm)</t>
  </si>
  <si>
    <t>1651/0,16</t>
  </si>
  <si>
    <t>18</t>
  </si>
  <si>
    <t>181451121</t>
  </si>
  <si>
    <t>Založení lučního trávníku výsevem plochy přes 1000 m2 v rovině a ve svahu do 1:5</t>
  </si>
  <si>
    <t>-1402770516</t>
  </si>
  <si>
    <t>Založení trávníku za krajnicí</t>
  </si>
  <si>
    <t>délka* průměrná šířka 1m</t>
  </si>
  <si>
    <t>2400*1</t>
  </si>
  <si>
    <t>19</t>
  </si>
  <si>
    <t>00572472</t>
  </si>
  <si>
    <t>osivo směs travní krajinná-rovinná</t>
  </si>
  <si>
    <t>kg</t>
  </si>
  <si>
    <t>-1947553819</t>
  </si>
  <si>
    <t>20</t>
  </si>
  <si>
    <t>181951112</t>
  </si>
  <si>
    <t>Úprava pláně v hornině třídy těžitelnosti I, skupiny 1 až 3 se zhutněním strojně</t>
  </si>
  <si>
    <t>1357893415</t>
  </si>
  <si>
    <t>Úprava pláně do požadovaného sklonu a dle požadované pevnosti</t>
  </si>
  <si>
    <t>Plocha zemní pláně</t>
  </si>
  <si>
    <t xml:space="preserve">plocha: délka cesty C4 v kategorii 5,0/30  (540m) * průměrná šířka (5,7 m) +  délka zbytku úseku 668m * 5,5</t>
  </si>
  <si>
    <t>540*5,7+668*5,5</t>
  </si>
  <si>
    <t>184201111</t>
  </si>
  <si>
    <t>Výsadba stromu bez balu do jamky výška kmene do 1,8 m v rovině a svahu do 1:5</t>
  </si>
  <si>
    <t>-129174269</t>
  </si>
  <si>
    <t>Výsadba doprovodné zeleně</t>
  </si>
  <si>
    <t>- včetně doplnění substrátu</t>
  </si>
  <si>
    <t>- včetně dodávky a osazení kůlů ke stromům dl. min. 2 m</t>
  </si>
  <si>
    <t>- včetně dodávky a montáže chrániček proti okusu</t>
  </si>
  <si>
    <t>- obvod kmínku min. 8-12 cm ve výšce 1 m nad zemí</t>
  </si>
  <si>
    <t>22</t>
  </si>
  <si>
    <t>0265040201</t>
  </si>
  <si>
    <t>Jabloň</t>
  </si>
  <si>
    <t>1508744995</t>
  </si>
  <si>
    <t xml:space="preserve"> Zakládání</t>
  </si>
  <si>
    <t>23</t>
  </si>
  <si>
    <t>212752102</t>
  </si>
  <si>
    <t>Trativod z drenážních trubek korugovaných PE-HD SN 4 perforace 360° včetně lože otevřený výkop DN 150 pro liniové stavby</t>
  </si>
  <si>
    <t>m</t>
  </si>
  <si>
    <t>-1450633222</t>
  </si>
  <si>
    <t xml:space="preserve">Podélná drenáž DN 160 z PVC, profilovaná, perforovaná (standardní perforace s otvory na 220° po obvodu trubky), s plným dnem, kruhová pevnost SN 4, </t>
  </si>
  <si>
    <t xml:space="preserve">Celkem bude nutné pro zřízení trativodů vykopat cca 80m3 zeminy, ostatní výkopy jsou zahrnuty v jiných položkách (Odstranění ornice, odstranění </t>
  </si>
  <si>
    <t xml:space="preserve">zeminy pod ornicí....)  </t>
  </si>
  <si>
    <t>Včetně výkopu!</t>
  </si>
  <si>
    <t>odolná vůči tlakovému čištění. Uložena do lože z ŠD 8/32, s obsypem z HDK 8/32 tl. min. 10 cm nad potrubím, a zásypem rýhy z HDK 8/32.</t>
  </si>
  <si>
    <t>Vyústěna do svahu nebo vsakovacích jam a do trouby propustku betonového přes Zádušní potok.</t>
  </si>
  <si>
    <t>- Kompletní provedení drenáží</t>
  </si>
  <si>
    <t>- Položka je včetně veškerých zemních prací (i výkopu pro vsakovací jámy), včetně kompletní likvidace materiálu (včetně poplatků).</t>
  </si>
  <si>
    <t>- Včetně čistících kusů!!</t>
  </si>
  <si>
    <t>- Položka je včetně veškerého potřebného materiálu a dopravy.</t>
  </si>
  <si>
    <t>vČETNĚ OBALENÍ GEOTEXTILIÍ</t>
  </si>
  <si>
    <t xml:space="preserve">km 0,012 - 0,540 </t>
  </si>
  <si>
    <t>528</t>
  </si>
  <si>
    <t xml:space="preserve">km 0,540  - 1,200</t>
  </si>
  <si>
    <t>655</t>
  </si>
  <si>
    <t>24</t>
  </si>
  <si>
    <t>211971110</t>
  </si>
  <si>
    <t>Zřízení opláštění žeber nebo trativodů geotextilií v rýze nebo zářezu sklonu do 1:2</t>
  </si>
  <si>
    <t>-28410580</t>
  </si>
  <si>
    <t>Geotextilie pro drenáže.</t>
  </si>
  <si>
    <t>délka drenáže * 2,25 (průměrná délka geotextilie na 1 metr drenáže)</t>
  </si>
  <si>
    <t>FILTRAČNÍ NETKANÁ GEOTEXTILIE (GTX-N) (DLE TP 97 - PŘÍLOHA 2)</t>
  </si>
  <si>
    <t>528*2,25</t>
  </si>
  <si>
    <t>655*2.25</t>
  </si>
  <si>
    <t>25</t>
  </si>
  <si>
    <t>69311081</t>
  </si>
  <si>
    <t>geotextilie netkaná separační, ochranná, filtrační, drenážní PES 300g/m2</t>
  </si>
  <si>
    <t>-32234464</t>
  </si>
  <si>
    <t>2661,75*1,1 'Přepočtené koeficientem množství</t>
  </si>
  <si>
    <t xml:space="preserve"> Komunikace pozemní</t>
  </si>
  <si>
    <t>26</t>
  </si>
  <si>
    <t>564841113</t>
  </si>
  <si>
    <t>Podklad ze štěrkodrtě ŠD tl 140 mm</t>
  </si>
  <si>
    <t>-205180597</t>
  </si>
  <si>
    <t>FILTRAČNÍ VRSTVA KAMENIVA U VSAKOVACÍ DRENÁŽE (TL 100-160MM) FR. 8-16</t>
  </si>
  <si>
    <t>filtrační vrstva z kameniva v místě vsakovací drenáže</t>
  </si>
  <si>
    <t>vrchní vrstva</t>
  </si>
  <si>
    <t>27</t>
  </si>
  <si>
    <t>564851111</t>
  </si>
  <si>
    <t>Podklad ze štěrkodrtě ŠD tl 150 mm</t>
  </si>
  <si>
    <t>2096518062</t>
  </si>
  <si>
    <t>- FRAKCE 0-63 mm</t>
  </si>
  <si>
    <t>- ochranná vrstva konstrukce vozovky</t>
  </si>
  <si>
    <t>- včetně nákupu a dovozu materiálu</t>
  </si>
  <si>
    <t>- včetně rozprostření a zhutnění !!!</t>
  </si>
  <si>
    <t>- cena je včetně veškeré dopravy a manipulace</t>
  </si>
  <si>
    <t xml:space="preserve">plocha: délka cesty C4 v kategorii 5,0/30  (540m) * průměrná šířka (6,25 m) +  délka zbytku úseku 668m * 5,5</t>
  </si>
  <si>
    <t>540*6,5+668*5,5</t>
  </si>
  <si>
    <t>- FRAKCE 0-32 mm</t>
  </si>
  <si>
    <t>- horní podkladní vrstva konstrukce vozovky</t>
  </si>
  <si>
    <t>- včetně rozprostření a zhutnění</t>
  </si>
  <si>
    <t xml:space="preserve">plocha: délka cesty C4 v kategorii 5,0/30  (540m) * průměrná šířka (5,35m) +  délka zbytku úseku 668m * 4,5</t>
  </si>
  <si>
    <t>540*5,35+668*4,5</t>
  </si>
  <si>
    <t>28</t>
  </si>
  <si>
    <t>564851112</t>
  </si>
  <si>
    <t>Podklad ze štěrkodrtě ŠD tl 160 mm</t>
  </si>
  <si>
    <t>-1738401896</t>
  </si>
  <si>
    <t>ZÁSYP RÝHY ŠTĚRKEM 32-63</t>
  </si>
  <si>
    <t>zásyp u vsakovací drenáže</t>
  </si>
  <si>
    <t>délka 528m * šířka 1m</t>
  </si>
  <si>
    <t>528*1</t>
  </si>
  <si>
    <t>29</t>
  </si>
  <si>
    <t>565155121</t>
  </si>
  <si>
    <t>Asfaltový beton vrstva podkladní ACP 16 (obalované kamenivo OKS) tl 70 mm š přes 3 m</t>
  </si>
  <si>
    <t>-1923833877</t>
  </si>
  <si>
    <t>Plocha cesty včetně výhyben</t>
  </si>
  <si>
    <t>5139</t>
  </si>
  <si>
    <t>Sjezdy</t>
  </si>
  <si>
    <t>10+4+3+10+12+10+9+10+12+8+10+30+10+10+4+4</t>
  </si>
  <si>
    <t xml:space="preserve">napojení na silnice </t>
  </si>
  <si>
    <t>32*1</t>
  </si>
  <si>
    <t>30</t>
  </si>
  <si>
    <t>569831111</t>
  </si>
  <si>
    <t>Zpevnění krajnic štěrkodrtí tl 100 mm</t>
  </si>
  <si>
    <t>-1679118899</t>
  </si>
  <si>
    <t>Zhotovení krajnic po obou stranách cesty</t>
  </si>
  <si>
    <t>délka *počet stran*šířka</t>
  </si>
  <si>
    <t>1200*2*0,5</t>
  </si>
  <si>
    <t>31</t>
  </si>
  <si>
    <t>569903311</t>
  </si>
  <si>
    <t>Zřízení zemních krajnic se zhutněním</t>
  </si>
  <si>
    <t>-168897945</t>
  </si>
  <si>
    <t xml:space="preserve">Zhotovení krajnice  z nenamrzavého zhutněného materiálu</t>
  </si>
  <si>
    <t>Včetně nákupu vhodného materiálu</t>
  </si>
  <si>
    <t xml:space="preserve">délka  1200*2 *objem na 1m délky</t>
  </si>
  <si>
    <t>1200*0,06*2</t>
  </si>
  <si>
    <t>32</t>
  </si>
  <si>
    <t>573191111</t>
  </si>
  <si>
    <t>Postřik infiltrační kationaktivní emulzí v množství 1 kg/m2</t>
  </si>
  <si>
    <t>1357742734</t>
  </si>
  <si>
    <t>Infiltrační postřik pod podkladní vrstvou</t>
  </si>
  <si>
    <t>Včetně nánosu, nákupu materiálu a dopravy</t>
  </si>
  <si>
    <t>Cena zahrnuje kompletní provedení postřiku.</t>
  </si>
  <si>
    <t>33</t>
  </si>
  <si>
    <t>573211106</t>
  </si>
  <si>
    <t>Postřik živičný spojovací z asfaltu v množství 0,20 kg/m2</t>
  </si>
  <si>
    <t>-567175967</t>
  </si>
  <si>
    <t>SPOJOVACÍ POSTŘIK MOD. ASF. KATIOAKTIVNÍ EMULZE</t>
  </si>
  <si>
    <t>PS, A</t>
  </si>
  <si>
    <t>Spojovací postřik pod obrusnou vrstvou</t>
  </si>
  <si>
    <t>4995</t>
  </si>
  <si>
    <t>34</t>
  </si>
  <si>
    <t>577134141</t>
  </si>
  <si>
    <t>Asfaltový beton vrstva obrusná ACO 11 (ABS) tř. I tl 40 mm š přes 3 m z modifikovaného asfaltu</t>
  </si>
  <si>
    <t>286487002</t>
  </si>
  <si>
    <t>Obrusná vrstva</t>
  </si>
  <si>
    <t>plocha včetně sjezdů</t>
  </si>
  <si>
    <t>4851</t>
  </si>
  <si>
    <t xml:space="preserve"> Trubní vedení</t>
  </si>
  <si>
    <t>35</t>
  </si>
  <si>
    <t>899911101</t>
  </si>
  <si>
    <t>Kluzná objímka výšky 25 mm vnějšího průměru potrubí do 183 mm</t>
  </si>
  <si>
    <t>2027930718</t>
  </si>
  <si>
    <t>Uložení datového kabelu do chráničky</t>
  </si>
  <si>
    <t>36</t>
  </si>
  <si>
    <t>899913131</t>
  </si>
  <si>
    <t>Uzavírací manžeta chráničky potrubí DN 80 x 100</t>
  </si>
  <si>
    <t>-791416705</t>
  </si>
  <si>
    <t xml:space="preserve"> Ostatní konstrukce a práce, bourání</t>
  </si>
  <si>
    <t>37</t>
  </si>
  <si>
    <t>912211131</t>
  </si>
  <si>
    <t>Montáž směrového sloupku plastového pružného (balisety) přišroubováním k podkladu</t>
  </si>
  <si>
    <t>863214488</t>
  </si>
  <si>
    <t>Směrové sloupky v místech napojení na silnice.</t>
  </si>
  <si>
    <t>38</t>
  </si>
  <si>
    <t>56288000</t>
  </si>
  <si>
    <t>sloupek plastový baliseta</t>
  </si>
  <si>
    <t>-1526911332</t>
  </si>
  <si>
    <t>39</t>
  </si>
  <si>
    <t>919122132</t>
  </si>
  <si>
    <t>Těsnění spár zálivkou za tepla pro komůrky š 20 mm hl 40 mm s těsnicím profilem</t>
  </si>
  <si>
    <t>365659760</t>
  </si>
  <si>
    <t>TRVALE PRUŽNÁ ASFALTOVÁ ZÁLIVKA</t>
  </si>
  <si>
    <t>Včetně nákupu vhodného materiálu (Viz příloha C. Vzorové příčné řezy)</t>
  </si>
  <si>
    <t>Těsnění spar v místech napojení na silnice.</t>
  </si>
  <si>
    <t>72</t>
  </si>
  <si>
    <t>40</t>
  </si>
  <si>
    <t>919726121</t>
  </si>
  <si>
    <t>Geotextilie pro ochranu, separaci a filtraci netkaná měrná hmotnost do 200 g/m2</t>
  </si>
  <si>
    <t>-111555811</t>
  </si>
  <si>
    <t>Vodopropustná geotextilie jako součást vsakovací drenáže</t>
  </si>
  <si>
    <t>Včetně instalace dle přílohy C. Vzorové příčné řezy a nákupu.</t>
  </si>
  <si>
    <t>průsak 0,1m</t>
  </si>
  <si>
    <t>délka * 0,85 (šířka)</t>
  </si>
  <si>
    <t>528*0,85</t>
  </si>
  <si>
    <t>41</t>
  </si>
  <si>
    <t>919735113</t>
  </si>
  <si>
    <t>Řezání stávajícího živičného krytu hl do 150 mm</t>
  </si>
  <si>
    <t>702381567</t>
  </si>
  <si>
    <t xml:space="preserve">Řezání spáry v místě napojení na silnici </t>
  </si>
  <si>
    <t>délka napojení je 18m</t>
  </si>
  <si>
    <t>na sjezdu budou provedeny dvě utěsnění spáry</t>
  </si>
  <si>
    <t>délka spáry*počet sjezdů (/napojení na silnici)</t>
  </si>
  <si>
    <t>18+18+18+18</t>
  </si>
  <si>
    <t>42</t>
  </si>
  <si>
    <t>938909311</t>
  </si>
  <si>
    <t>Čištění vozovek metením strojně podkladu nebo krytu betonového nebo živičného</t>
  </si>
  <si>
    <t>-70253434</t>
  </si>
  <si>
    <t>998</t>
  </si>
  <si>
    <t>Přesun hmot</t>
  </si>
  <si>
    <t>43</t>
  </si>
  <si>
    <t>998225111</t>
  </si>
  <si>
    <t>Přesun hmot pro pozemní komunikace s krytem z kamene, monolitickým betonovým nebo živičným</t>
  </si>
  <si>
    <t>1139439593</t>
  </si>
  <si>
    <t>44</t>
  </si>
  <si>
    <t>998225194</t>
  </si>
  <si>
    <t>Příplatek k přesunu hmot pro pozemní komunikace s krytem z kamene, živičným, betonovým do 5000 m</t>
  </si>
  <si>
    <t>-317011910</t>
  </si>
  <si>
    <t>SO 101.02 - VÝMĚNA AKTIVNÍ ZÓNY</t>
  </si>
  <si>
    <t>122351105</t>
  </si>
  <si>
    <t>Odkopávky a prokopávky nezapažené v hornině třídy těžitelnosti II, skupiny 4 objem do 1000 m3 strojně</t>
  </si>
  <si>
    <t>-1690419397</t>
  </si>
  <si>
    <t>Pod odstranění humźní vrstvy bude v místech, kde je uvažovaná výměna aktivní zóny hlouběji odstraněno ještě 791 m3 zeminy</t>
  </si>
  <si>
    <t>Tato položka bude čerpána dle skutečně provedených prací</t>
  </si>
  <si>
    <t>791</t>
  </si>
  <si>
    <t>-460135673</t>
  </si>
  <si>
    <t>Odvoz vykopané zeminy na řízenou skládku.</t>
  </si>
  <si>
    <t>Uvažována je skládka ve vzdálenosti 1,0 - 2,0 km (dle polohy prováděného výkopu a naložení)</t>
  </si>
  <si>
    <t>Zhotovitel ocení tuto položku dle svých aktuálních možností v době stavby.</t>
  </si>
  <si>
    <t>1863792539</t>
  </si>
  <si>
    <t>Materiál vhodný do aktivní zóny dle ČSN 736133</t>
  </si>
  <si>
    <t>Celkem bude pro výměnu aktivní zóny dosypáno 3772 m3 nenamrzavé zeminy.</t>
  </si>
  <si>
    <t>V POLOŽCE JE OBSAŽEN I MATERIÁL PRO NAHRAZENÍ ZEMINY PO ODSTRANĚNÍ ORNIČNÍ A</t>
  </si>
  <si>
    <t>PODORNIČNÍ VRSTVY, KTERÝ SE NACHÁZÍ V AKTIVNÍ ZÓNĚ</t>
  </si>
  <si>
    <t>TATO POLOŽKA BUDE ČERPÁNA DLE SKUTEČNĚ PROVEDENÝCH PRACÍ.</t>
  </si>
  <si>
    <t>Včetně nákupu vhodného materiálu, dopravy a pokládky !!!</t>
  </si>
  <si>
    <t>3772</t>
  </si>
  <si>
    <t>1029364841</t>
  </si>
  <si>
    <t>MATERIÁL VHODNÝ DO AKTIVNÍ ZÓNY TLE ČDN 736133</t>
  </si>
  <si>
    <t xml:space="preserve">viz příloha C.  Vzorové příčné řezy</t>
  </si>
  <si>
    <t>viz. Bilance zemních prací</t>
  </si>
  <si>
    <t>Objem*přepočtový koeficient</t>
  </si>
  <si>
    <t>3772*1,43</t>
  </si>
  <si>
    <t>171251201</t>
  </si>
  <si>
    <t>-1861998908</t>
  </si>
  <si>
    <t>-774702941</t>
  </si>
  <si>
    <t>379438571</t>
  </si>
  <si>
    <t xml:space="preserve">plocha: délka cesty C4 v kategorii 5,0/30  (540m) * průměrná šířka (6,5 m) +  délka zbytku úseku 668m * 5,5</t>
  </si>
  <si>
    <t>919726122</t>
  </si>
  <si>
    <t>Geotextilie pro ochranu, separaci a filtraci netkaná měrná hmotnost do 300 g/m2</t>
  </si>
  <si>
    <t>649885017</t>
  </si>
  <si>
    <t>SEPARAČNÍ NETKANÁ GEOTEXTILIE (GTX-N) (DLE TP 97 - PŘÍLOHA 2)</t>
  </si>
  <si>
    <t>Včetně položení dle výrobce</t>
  </si>
  <si>
    <t>geotextilie na parapláni</t>
  </si>
  <si>
    <t xml:space="preserve">plocha: délka cesty C4 v kategorii 5,0/30  (540m) * průměrná šířka (7,0 m) +  délka zbytku úseku 668m * 6,5</t>
  </si>
  <si>
    <t>540*7,0+668*6,5</t>
  </si>
  <si>
    <t>-244429249</t>
  </si>
  <si>
    <t>-522874052</t>
  </si>
  <si>
    <t>SO 101.03 - PROPUSTKY</t>
  </si>
  <si>
    <t xml:space="preserve">    4 -  Vodorovné konstrukce</t>
  </si>
  <si>
    <t xml:space="preserve">    6 -  Úpravy povrchů, podlahy a osazování výplní</t>
  </si>
  <si>
    <t>132251252</t>
  </si>
  <si>
    <t>Hloubení rýh nezapažených š do 2000 mm v hornině třídy těžitelnosti I, skupiny 3 objem do 50 m3 strojně</t>
  </si>
  <si>
    <t>-399680957</t>
  </si>
  <si>
    <t>Výkop pro propustek v místě napojení na sil. III. třídy</t>
  </si>
  <si>
    <t>Délka*šířka*hloubka</t>
  </si>
  <si>
    <t>12,1*2*0,75</t>
  </si>
  <si>
    <t>Výkop pro propustek v místě napojení na sil. II. třídy</t>
  </si>
  <si>
    <t>Délka*šířka*hloubka (včetně odkopu v místě izolace vodovodního potrubí)</t>
  </si>
  <si>
    <t>12*2*1,25</t>
  </si>
  <si>
    <t>2065581095</t>
  </si>
  <si>
    <t>Přemístění zeminy vykopané pr troubu propustku na řízenou skládku.</t>
  </si>
  <si>
    <t>Zhotovitel ocení tuto položku dle svých možností v době stavby</t>
  </si>
  <si>
    <t>48,150</t>
  </si>
  <si>
    <t>754814637</t>
  </si>
  <si>
    <t>2108070276</t>
  </si>
  <si>
    <t>175151101</t>
  </si>
  <si>
    <t>Obsypání potrubí strojně sypaninou bez prohození, uloženou do 3 m</t>
  </si>
  <si>
    <t>-1105809854</t>
  </si>
  <si>
    <t>Propustek v místě napojení na sil. III. třídy</t>
  </si>
  <si>
    <t>Obsyp trouby propustku</t>
  </si>
  <si>
    <t>délka* průměrný objem na 1 metr</t>
  </si>
  <si>
    <t>12,1*1,1</t>
  </si>
  <si>
    <t>Propustek v místě napojení na sil. II. třídy</t>
  </si>
  <si>
    <t>12*1,1</t>
  </si>
  <si>
    <t>58333625</t>
  </si>
  <si>
    <t>kamenivo těžené hrubé frakce 4/8</t>
  </si>
  <si>
    <t>1469838420</t>
  </si>
  <si>
    <t>63143207</t>
  </si>
  <si>
    <t>pouzdro izolační potrubní z minerální vlny s Al fólií max. 600/100°C 167/80mm</t>
  </si>
  <si>
    <t>-1168354739</t>
  </si>
  <si>
    <t>Pouzdro pro izolaci vodovodního potrubí pod propustkem.</t>
  </si>
  <si>
    <t xml:space="preserve"> Vodorovné konstrukce</t>
  </si>
  <si>
    <t>452321141</t>
  </si>
  <si>
    <t>Podkladní desky ze ŽB tř. C 16/20 otevřený výkop</t>
  </si>
  <si>
    <t>1979177860</t>
  </si>
  <si>
    <t>Podklad pod potrubím</t>
  </si>
  <si>
    <t>délka * objem na 1m</t>
  </si>
  <si>
    <t>12.1*0,1</t>
  </si>
  <si>
    <t>12*0,1</t>
  </si>
  <si>
    <t>597161111</t>
  </si>
  <si>
    <t>Rigol dlážděný do lože z betonu tl 100 mm z lomového kamene</t>
  </si>
  <si>
    <t>1513619882</t>
  </si>
  <si>
    <t>OPEVNĚNÍ KAMENEM TL. 150 MM DO BETONU TL. 100 MM VYSPÁROVÁNO CEMENTOVOU MALTOU C25-XF3</t>
  </si>
  <si>
    <t xml:space="preserve">BETON C20/25 XF3 DLE ČSN EN 206-1 </t>
  </si>
  <si>
    <t>délka*šířka*počet</t>
  </si>
  <si>
    <t>1*0,5*2</t>
  </si>
  <si>
    <t xml:space="preserve"> Úpravy povrchů, podlahy a osazování výplní</t>
  </si>
  <si>
    <t>274321511</t>
  </si>
  <si>
    <t>Základové pasy ze ŽB bez zvýšených nároků na prostředí tř. C 25/30</t>
  </si>
  <si>
    <t>619386110</t>
  </si>
  <si>
    <t>STABILIZAČNÍ PRÁH C25/30-XF4-XC 2-CI 1,0-Dmax22-S2 DLE ČSN EN 206-1</t>
  </si>
  <si>
    <t>šířka*tloušťka*hloubka*počet</t>
  </si>
  <si>
    <t>1*0,5*1*2</t>
  </si>
  <si>
    <t>899913151</t>
  </si>
  <si>
    <t>Uzavírací manžeta chráničky potrubí DN 150 x 200</t>
  </si>
  <si>
    <t>1654974378</t>
  </si>
  <si>
    <t>Manžeta pro izolaci vodovodního potrubí.</t>
  </si>
  <si>
    <t>89991411211R</t>
  </si>
  <si>
    <t>Montáž PVC chráničky D 110mm</t>
  </si>
  <si>
    <t>-235094793</t>
  </si>
  <si>
    <t>140111060R</t>
  </si>
  <si>
    <t>PVC půlená chránička vyplněná izolačním materiálem</t>
  </si>
  <si>
    <t>1925866634</t>
  </si>
  <si>
    <t>919441211</t>
  </si>
  <si>
    <t>Čelo propustku z lomového kamene pro propustek z trub DN 300 až 500</t>
  </si>
  <si>
    <t>-105709785</t>
  </si>
  <si>
    <t>kompletní zhotovení ŠIKMÉHO čela propustku dle projektové dokumentace.</t>
  </si>
  <si>
    <t>919535557</t>
  </si>
  <si>
    <t>Obetonování trubního propustku betonem prostým tř. C 16/20</t>
  </si>
  <si>
    <t>248276194</t>
  </si>
  <si>
    <t>délka*objem na 1m délky</t>
  </si>
  <si>
    <t>12,3*0,4</t>
  </si>
  <si>
    <t>10,56*0,4</t>
  </si>
  <si>
    <t>919551113</t>
  </si>
  <si>
    <t>Zřízení propustku z trub plastových PE rýhovaných se spojkami nebo s hrdlem DN 500 mm</t>
  </si>
  <si>
    <t>1200717202</t>
  </si>
  <si>
    <t>PP , DN 500, SN 16kN/m2, dl. 12.3m</t>
  </si>
  <si>
    <t>12,1</t>
  </si>
  <si>
    <t>56241112</t>
  </si>
  <si>
    <t>trouba HDPE flexibilní 8kPA D 500mm</t>
  </si>
  <si>
    <t>-313522710</t>
  </si>
  <si>
    <t>919716111</t>
  </si>
  <si>
    <t>Výztuž cementobetonového krytu ze svařovaných sítí hmotnosti do 7,5 kg/m2</t>
  </si>
  <si>
    <t>36194005</t>
  </si>
  <si>
    <t>karisíť pod troubou propustku</t>
  </si>
  <si>
    <t>KARI SÍŤ 150/150/6 mm, KRYTÍ 40 mm</t>
  </si>
  <si>
    <t>délka*šířka</t>
  </si>
  <si>
    <t>12,3*1*0,0033</t>
  </si>
  <si>
    <t>10,6*1*0,0033</t>
  </si>
  <si>
    <t>182841834</t>
  </si>
  <si>
    <t>998225195</t>
  </si>
  <si>
    <t>Příplatek k přesunu hmot pro pozemní komunikace s krytem z kamene, živičným, betonovým ZKD 5000 m</t>
  </si>
  <si>
    <t>972378139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</si>
</sst>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4" fontId="32" fillId="0" borderId="0" xfId="0" applyNumberFormat="1" applyFont="1" applyAlignment="1" applyProtection="1">
      <alignment vertical="center"/>
    </xf>
    <xf numFmtId="0" fontId="23" fillId="0" borderId="0" xfId="0" applyFont="1" applyAlignment="1">
      <alignment horizontal="center" vertical="center"/>
    </xf>
    <xf numFmtId="0" fontId="8" fillId="2" borderId="0" xfId="0" applyFont="1" applyFill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/>
    </xf>
    <xf numFmtId="4" fontId="8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4" fillId="4" borderId="0" xfId="0" applyFont="1" applyFill="1" applyAlignment="1" applyProtection="1">
      <alignment horizontal="left"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18</v>
      </c>
    </row>
    <row r="7" s="1" customFormat="1" ht="12" customHeight="1">
      <c r="B7" s="21"/>
      <c r="C7" s="22"/>
      <c r="D7" s="32" t="s">
        <v>19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21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26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27</v>
      </c>
    </row>
    <row r="10" s="1" customFormat="1" ht="12" customHeight="1">
      <c r="B10" s="21"/>
      <c r="C10" s="22"/>
      <c r="D10" s="32" t="s">
        <v>28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29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18</v>
      </c>
    </row>
    <row r="11" s="1" customFormat="1" ht="18.48" customHeight="1">
      <c r="B11" s="21"/>
      <c r="C11" s="22"/>
      <c r="D11" s="22"/>
      <c r="E11" s="27" t="s">
        <v>30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31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18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18</v>
      </c>
    </row>
    <row r="13" s="1" customFormat="1" ht="12" customHeight="1">
      <c r="B13" s="21"/>
      <c r="C13" s="22"/>
      <c r="D13" s="32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29</v>
      </c>
      <c r="AL13" s="22"/>
      <c r="AM13" s="22"/>
      <c r="AN13" s="34" t="s">
        <v>33</v>
      </c>
      <c r="AO13" s="22"/>
      <c r="AP13" s="22"/>
      <c r="AQ13" s="22"/>
      <c r="AR13" s="20"/>
      <c r="BE13" s="31"/>
      <c r="BS13" s="17" t="s">
        <v>18</v>
      </c>
    </row>
    <row r="14">
      <c r="B14" s="21"/>
      <c r="C14" s="22"/>
      <c r="D14" s="22"/>
      <c r="E14" s="34" t="s">
        <v>33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31</v>
      </c>
      <c r="AL14" s="22"/>
      <c r="AM14" s="22"/>
      <c r="AN14" s="34" t="s">
        <v>33</v>
      </c>
      <c r="AO14" s="22"/>
      <c r="AP14" s="22"/>
      <c r="AQ14" s="22"/>
      <c r="AR14" s="20"/>
      <c r="BE14" s="31"/>
      <c r="BS14" s="17" t="s">
        <v>18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29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31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29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31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36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54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55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56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55</v>
      </c>
      <c r="AI60" s="42"/>
      <c r="AJ60" s="42"/>
      <c r="AK60" s="42"/>
      <c r="AL60" s="42"/>
      <c r="AM60" s="64" t="s">
        <v>56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57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58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55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56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55</v>
      </c>
      <c r="AI75" s="42"/>
      <c r="AJ75" s="42"/>
      <c r="AK75" s="42"/>
      <c r="AL75" s="42"/>
      <c r="AM75" s="64" t="s">
        <v>56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59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SO100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Projekt polních cest C4 (úsek č.1),  C5 Netřebice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22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Netřebice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24</v>
      </c>
      <c r="AJ87" s="40"/>
      <c r="AK87" s="40"/>
      <c r="AL87" s="40"/>
      <c r="AM87" s="79" t="str">
        <f>IF(AN8= "","",AN8)</f>
        <v>3. 3. 2021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28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Česká republika - Státní pozemkový úřad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34</v>
      </c>
      <c r="AJ89" s="40"/>
      <c r="AK89" s="40"/>
      <c r="AL89" s="40"/>
      <c r="AM89" s="80" t="str">
        <f>IF(E17="","",E17)</f>
        <v>Ing. Roman Fišer</v>
      </c>
      <c r="AN89" s="71"/>
      <c r="AO89" s="71"/>
      <c r="AP89" s="71"/>
      <c r="AQ89" s="40"/>
      <c r="AR89" s="44"/>
      <c r="AS89" s="81" t="s">
        <v>60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25.65" customHeight="1">
      <c r="A90" s="38"/>
      <c r="B90" s="39"/>
      <c r="C90" s="32" t="s">
        <v>32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37</v>
      </c>
      <c r="AJ90" s="40"/>
      <c r="AK90" s="40"/>
      <c r="AL90" s="40"/>
      <c r="AM90" s="80" t="str">
        <f>IF(E20="","",E20)</f>
        <v>Dopravně inženýrská kancelář, s. r.o.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61</v>
      </c>
      <c r="D92" s="94"/>
      <c r="E92" s="94"/>
      <c r="F92" s="94"/>
      <c r="G92" s="94"/>
      <c r="H92" s="95"/>
      <c r="I92" s="96" t="s">
        <v>62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63</v>
      </c>
      <c r="AH92" s="94"/>
      <c r="AI92" s="94"/>
      <c r="AJ92" s="94"/>
      <c r="AK92" s="94"/>
      <c r="AL92" s="94"/>
      <c r="AM92" s="94"/>
      <c r="AN92" s="96" t="s">
        <v>64</v>
      </c>
      <c r="AO92" s="94"/>
      <c r="AP92" s="98"/>
      <c r="AQ92" s="99" t="s">
        <v>65</v>
      </c>
      <c r="AR92" s="44"/>
      <c r="AS92" s="100" t="s">
        <v>66</v>
      </c>
      <c r="AT92" s="101" t="s">
        <v>67</v>
      </c>
      <c r="AU92" s="101" t="s">
        <v>68</v>
      </c>
      <c r="AV92" s="101" t="s">
        <v>69</v>
      </c>
      <c r="AW92" s="101" t="s">
        <v>70</v>
      </c>
      <c r="AX92" s="101" t="s">
        <v>71</v>
      </c>
      <c r="AY92" s="101" t="s">
        <v>72</v>
      </c>
      <c r="AZ92" s="101" t="s">
        <v>73</v>
      </c>
      <c r="BA92" s="101" t="s">
        <v>74</v>
      </c>
      <c r="BB92" s="101" t="s">
        <v>75</v>
      </c>
      <c r="BC92" s="101" t="s">
        <v>76</v>
      </c>
      <c r="BD92" s="102" t="s">
        <v>77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78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79</v>
      </c>
      <c r="BT94" s="117" t="s">
        <v>80</v>
      </c>
      <c r="BU94" s="118" t="s">
        <v>81</v>
      </c>
      <c r="BV94" s="117" t="s">
        <v>82</v>
      </c>
      <c r="BW94" s="117" t="s">
        <v>5</v>
      </c>
      <c r="BX94" s="117" t="s">
        <v>83</v>
      </c>
      <c r="CL94" s="117" t="s">
        <v>1</v>
      </c>
    </row>
    <row r="95" s="7" customFormat="1" ht="24.75" customHeight="1">
      <c r="A95" s="119" t="s">
        <v>84</v>
      </c>
      <c r="B95" s="120"/>
      <c r="C95" s="121"/>
      <c r="D95" s="122" t="s">
        <v>85</v>
      </c>
      <c r="E95" s="122"/>
      <c r="F95" s="122"/>
      <c r="G95" s="122"/>
      <c r="H95" s="122"/>
      <c r="I95" s="123"/>
      <c r="J95" s="122" t="s">
        <v>86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001.00 - VŠEOBECNÉ A P...'!J32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87</v>
      </c>
      <c r="AR95" s="126"/>
      <c r="AS95" s="127">
        <v>0</v>
      </c>
      <c r="AT95" s="128">
        <f>ROUND(SUM(AV95:AW95),2)</f>
        <v>0</v>
      </c>
      <c r="AU95" s="129">
        <f>'SO 001.00 - VŠEOBECNÉ A P...'!P127</f>
        <v>0</v>
      </c>
      <c r="AV95" s="128">
        <f>'SO 001.00 - VŠEOBECNÉ A P...'!J35</f>
        <v>0</v>
      </c>
      <c r="AW95" s="128">
        <f>'SO 001.00 - VŠEOBECNÉ A P...'!J36</f>
        <v>0</v>
      </c>
      <c r="AX95" s="128">
        <f>'SO 001.00 - VŠEOBECNÉ A P...'!J37</f>
        <v>0</v>
      </c>
      <c r="AY95" s="128">
        <f>'SO 001.00 - VŠEOBECNÉ A P...'!J38</f>
        <v>0</v>
      </c>
      <c r="AZ95" s="128">
        <f>'SO 001.00 - VŠEOBECNÉ A P...'!F35</f>
        <v>0</v>
      </c>
      <c r="BA95" s="128">
        <f>'SO 001.00 - VŠEOBECNÉ A P...'!F36</f>
        <v>0</v>
      </c>
      <c r="BB95" s="128">
        <f>'SO 001.00 - VŠEOBECNÉ A P...'!F37</f>
        <v>0</v>
      </c>
      <c r="BC95" s="128">
        <f>'SO 001.00 - VŠEOBECNÉ A P...'!F38</f>
        <v>0</v>
      </c>
      <c r="BD95" s="130">
        <f>'SO 001.00 - VŠEOBECNÉ A P...'!F39</f>
        <v>0</v>
      </c>
      <c r="BE95" s="7"/>
      <c r="BT95" s="131" t="s">
        <v>21</v>
      </c>
      <c r="BV95" s="131" t="s">
        <v>82</v>
      </c>
      <c r="BW95" s="131" t="s">
        <v>88</v>
      </c>
      <c r="BX95" s="131" t="s">
        <v>5</v>
      </c>
      <c r="CL95" s="131" t="s">
        <v>1</v>
      </c>
      <c r="CM95" s="131" t="s">
        <v>89</v>
      </c>
    </row>
    <row r="96" s="7" customFormat="1" ht="24.75" customHeight="1">
      <c r="A96" s="119" t="s">
        <v>84</v>
      </c>
      <c r="B96" s="120"/>
      <c r="C96" s="121"/>
      <c r="D96" s="122" t="s">
        <v>90</v>
      </c>
      <c r="E96" s="122"/>
      <c r="F96" s="122"/>
      <c r="G96" s="122"/>
      <c r="H96" s="122"/>
      <c r="I96" s="123"/>
      <c r="J96" s="122" t="s">
        <v>91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101.01 -  KOMUNIKACE'!J32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87</v>
      </c>
      <c r="AR96" s="126"/>
      <c r="AS96" s="127">
        <v>0</v>
      </c>
      <c r="AT96" s="128">
        <f>ROUND(SUM(AV96:AW96),2)</f>
        <v>0</v>
      </c>
      <c r="AU96" s="129">
        <f>'SO 101.01 -  KOMUNIKACE'!P133</f>
        <v>0</v>
      </c>
      <c r="AV96" s="128">
        <f>'SO 101.01 -  KOMUNIKACE'!J35</f>
        <v>0</v>
      </c>
      <c r="AW96" s="128">
        <f>'SO 101.01 -  KOMUNIKACE'!J36</f>
        <v>0</v>
      </c>
      <c r="AX96" s="128">
        <f>'SO 101.01 -  KOMUNIKACE'!J37</f>
        <v>0</v>
      </c>
      <c r="AY96" s="128">
        <f>'SO 101.01 -  KOMUNIKACE'!J38</f>
        <v>0</v>
      </c>
      <c r="AZ96" s="128">
        <f>'SO 101.01 -  KOMUNIKACE'!F35</f>
        <v>0</v>
      </c>
      <c r="BA96" s="128">
        <f>'SO 101.01 -  KOMUNIKACE'!F36</f>
        <v>0</v>
      </c>
      <c r="BB96" s="128">
        <f>'SO 101.01 -  KOMUNIKACE'!F37</f>
        <v>0</v>
      </c>
      <c r="BC96" s="128">
        <f>'SO 101.01 -  KOMUNIKACE'!F38</f>
        <v>0</v>
      </c>
      <c r="BD96" s="130">
        <f>'SO 101.01 -  KOMUNIKACE'!F39</f>
        <v>0</v>
      </c>
      <c r="BE96" s="7"/>
      <c r="BT96" s="131" t="s">
        <v>21</v>
      </c>
      <c r="BV96" s="131" t="s">
        <v>82</v>
      </c>
      <c r="BW96" s="131" t="s">
        <v>92</v>
      </c>
      <c r="BX96" s="131" t="s">
        <v>5</v>
      </c>
      <c r="CL96" s="131" t="s">
        <v>1</v>
      </c>
      <c r="CM96" s="131" t="s">
        <v>89</v>
      </c>
    </row>
    <row r="97" s="7" customFormat="1" ht="24.75" customHeight="1">
      <c r="A97" s="119" t="s">
        <v>84</v>
      </c>
      <c r="B97" s="120"/>
      <c r="C97" s="121"/>
      <c r="D97" s="122" t="s">
        <v>93</v>
      </c>
      <c r="E97" s="122"/>
      <c r="F97" s="122"/>
      <c r="G97" s="122"/>
      <c r="H97" s="122"/>
      <c r="I97" s="123"/>
      <c r="J97" s="122" t="s">
        <v>94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101.02 - VÝMĚNA AKTIVN...'!J32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87</v>
      </c>
      <c r="AR97" s="126"/>
      <c r="AS97" s="127">
        <v>0</v>
      </c>
      <c r="AT97" s="128">
        <f>ROUND(SUM(AV97:AW97),2)</f>
        <v>0</v>
      </c>
      <c r="AU97" s="129">
        <f>'SO 101.02 - VÝMĚNA AKTIVN...'!P130</f>
        <v>0</v>
      </c>
      <c r="AV97" s="128">
        <f>'SO 101.02 - VÝMĚNA AKTIVN...'!J35</f>
        <v>0</v>
      </c>
      <c r="AW97" s="128">
        <f>'SO 101.02 - VÝMĚNA AKTIVN...'!J36</f>
        <v>0</v>
      </c>
      <c r="AX97" s="128">
        <f>'SO 101.02 - VÝMĚNA AKTIVN...'!J37</f>
        <v>0</v>
      </c>
      <c r="AY97" s="128">
        <f>'SO 101.02 - VÝMĚNA AKTIVN...'!J38</f>
        <v>0</v>
      </c>
      <c r="AZ97" s="128">
        <f>'SO 101.02 - VÝMĚNA AKTIVN...'!F35</f>
        <v>0</v>
      </c>
      <c r="BA97" s="128">
        <f>'SO 101.02 - VÝMĚNA AKTIVN...'!F36</f>
        <v>0</v>
      </c>
      <c r="BB97" s="128">
        <f>'SO 101.02 - VÝMĚNA AKTIVN...'!F37</f>
        <v>0</v>
      </c>
      <c r="BC97" s="128">
        <f>'SO 101.02 - VÝMĚNA AKTIVN...'!F38</f>
        <v>0</v>
      </c>
      <c r="BD97" s="130">
        <f>'SO 101.02 - VÝMĚNA AKTIVN...'!F39</f>
        <v>0</v>
      </c>
      <c r="BE97" s="7"/>
      <c r="BT97" s="131" t="s">
        <v>21</v>
      </c>
      <c r="BV97" s="131" t="s">
        <v>82</v>
      </c>
      <c r="BW97" s="131" t="s">
        <v>95</v>
      </c>
      <c r="BX97" s="131" t="s">
        <v>5</v>
      </c>
      <c r="CL97" s="131" t="s">
        <v>1</v>
      </c>
      <c r="CM97" s="131" t="s">
        <v>89</v>
      </c>
    </row>
    <row r="98" s="7" customFormat="1" ht="24.75" customHeight="1">
      <c r="A98" s="119" t="s">
        <v>84</v>
      </c>
      <c r="B98" s="120"/>
      <c r="C98" s="121"/>
      <c r="D98" s="122" t="s">
        <v>96</v>
      </c>
      <c r="E98" s="122"/>
      <c r="F98" s="122"/>
      <c r="G98" s="122"/>
      <c r="H98" s="122"/>
      <c r="I98" s="123"/>
      <c r="J98" s="122" t="s">
        <v>97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101.03 - PROPUSTKY'!J32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87</v>
      </c>
      <c r="AR98" s="126"/>
      <c r="AS98" s="132">
        <v>0</v>
      </c>
      <c r="AT98" s="133">
        <f>ROUND(SUM(AV98:AW98),2)</f>
        <v>0</v>
      </c>
      <c r="AU98" s="134">
        <f>'SO 101.03 - PROPUSTKY'!P134</f>
        <v>0</v>
      </c>
      <c r="AV98" s="133">
        <f>'SO 101.03 - PROPUSTKY'!J35</f>
        <v>0</v>
      </c>
      <c r="AW98" s="133">
        <f>'SO 101.03 - PROPUSTKY'!J36</f>
        <v>0</v>
      </c>
      <c r="AX98" s="133">
        <f>'SO 101.03 - PROPUSTKY'!J37</f>
        <v>0</v>
      </c>
      <c r="AY98" s="133">
        <f>'SO 101.03 - PROPUSTKY'!J38</f>
        <v>0</v>
      </c>
      <c r="AZ98" s="133">
        <f>'SO 101.03 - PROPUSTKY'!F35</f>
        <v>0</v>
      </c>
      <c r="BA98" s="133">
        <f>'SO 101.03 - PROPUSTKY'!F36</f>
        <v>0</v>
      </c>
      <c r="BB98" s="133">
        <f>'SO 101.03 - PROPUSTKY'!F37</f>
        <v>0</v>
      </c>
      <c r="BC98" s="133">
        <f>'SO 101.03 - PROPUSTKY'!F38</f>
        <v>0</v>
      </c>
      <c r="BD98" s="135">
        <f>'SO 101.03 - PROPUSTKY'!F39</f>
        <v>0</v>
      </c>
      <c r="BE98" s="7"/>
      <c r="BT98" s="131" t="s">
        <v>21</v>
      </c>
      <c r="BV98" s="131" t="s">
        <v>82</v>
      </c>
      <c r="BW98" s="131" t="s">
        <v>98</v>
      </c>
      <c r="BX98" s="131" t="s">
        <v>5</v>
      </c>
      <c r="CL98" s="131" t="s">
        <v>1</v>
      </c>
      <c r="CM98" s="131" t="s">
        <v>89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GFOMmGl8oo68Tch1c+pSUKDq25WkP9oFML1ec0XMb60vVM4ppkmA3lIlM1jbefkfgtpBLiDkeAYfu9/YPOZN0w==" hashValue="m48IXe3eVGbLQJxPBSDbCvAzruoz4R1TaqRIuLTx7TlzGVi/YSaHr9kdrFcyxi0VTuIWUlmDU28T33y/kUS3eQ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1.00 - VŠEOBECNÉ A P...'!C2" display="/"/>
    <hyperlink ref="A96" location="'SO 101.01 -  KOMUNIKACE'!C2" display="/"/>
    <hyperlink ref="A97" location="'SO 101.02 - VÝMĚNA AKTIVN...'!C2" display="/"/>
    <hyperlink ref="A98" location="'SO 101.03 - PROPUSTK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 xml:space="preserve">Projekt polních cest C4 (úsek č.1),  C5 Netřebice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19</v>
      </c>
      <c r="E11" s="38"/>
      <c r="F11" s="143" t="s">
        <v>1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22</v>
      </c>
      <c r="E12" s="38"/>
      <c r="F12" s="143" t="s">
        <v>23</v>
      </c>
      <c r="G12" s="38"/>
      <c r="H12" s="38"/>
      <c r="I12" s="140" t="s">
        <v>24</v>
      </c>
      <c r="J12" s="144" t="str">
        <f>'Rekapitulace stavby'!AN8</f>
        <v>3. 3. 2021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28</v>
      </c>
      <c r="E14" s="38"/>
      <c r="F14" s="38"/>
      <c r="G14" s="38"/>
      <c r="H14" s="38"/>
      <c r="I14" s="140" t="s">
        <v>29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30</v>
      </c>
      <c r="F15" s="38"/>
      <c r="G15" s="38"/>
      <c r="H15" s="38"/>
      <c r="I15" s="140" t="s">
        <v>31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32</v>
      </c>
      <c r="E17" s="38"/>
      <c r="F17" s="38"/>
      <c r="G17" s="38"/>
      <c r="H17" s="38"/>
      <c r="I17" s="140" t="s">
        <v>29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31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34</v>
      </c>
      <c r="E20" s="38"/>
      <c r="F20" s="38"/>
      <c r="G20" s="38"/>
      <c r="H20" s="38"/>
      <c r="I20" s="140" t="s">
        <v>29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35</v>
      </c>
      <c r="F21" s="38"/>
      <c r="G21" s="38"/>
      <c r="H21" s="38"/>
      <c r="I21" s="140" t="s">
        <v>31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29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38</v>
      </c>
      <c r="F24" s="38"/>
      <c r="G24" s="38"/>
      <c r="H24" s="38"/>
      <c r="I24" s="140" t="s">
        <v>31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143" t="s">
        <v>102</v>
      </c>
      <c r="E30" s="38"/>
      <c r="F30" s="38"/>
      <c r="G30" s="38"/>
      <c r="H30" s="38"/>
      <c r="I30" s="38"/>
      <c r="J30" s="150">
        <f>J96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51" t="s">
        <v>103</v>
      </c>
      <c r="E31" s="38"/>
      <c r="F31" s="38"/>
      <c r="G31" s="38"/>
      <c r="H31" s="38"/>
      <c r="I31" s="38"/>
      <c r="J31" s="150">
        <f>J100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40</v>
      </c>
      <c r="E32" s="38"/>
      <c r="F32" s="38"/>
      <c r="G32" s="38"/>
      <c r="H32" s="38"/>
      <c r="I32" s="38"/>
      <c r="J32" s="153">
        <f>ROUND(J30 + J31,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9"/>
      <c r="E33" s="149"/>
      <c r="F33" s="149"/>
      <c r="G33" s="149"/>
      <c r="H33" s="149"/>
      <c r="I33" s="149"/>
      <c r="J33" s="149"/>
      <c r="K33" s="14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42</v>
      </c>
      <c r="G34" s="38"/>
      <c r="H34" s="38"/>
      <c r="I34" s="154" t="s">
        <v>41</v>
      </c>
      <c r="J34" s="154" t="s">
        <v>43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44</v>
      </c>
      <c r="E35" s="140" t="s">
        <v>45</v>
      </c>
      <c r="F35" s="156">
        <f>ROUND((SUM(BE100:BE107) + SUM(BE127:BE151)),  2)</f>
        <v>0</v>
      </c>
      <c r="G35" s="38"/>
      <c r="H35" s="38"/>
      <c r="I35" s="157">
        <v>0.20999999999999999</v>
      </c>
      <c r="J35" s="156">
        <f>ROUND(((SUM(BE100:BE107) + SUM(BE127:BE151))*I35),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0" t="s">
        <v>46</v>
      </c>
      <c r="F36" s="156">
        <f>ROUND((SUM(BF100:BF107) + SUM(BF127:BF151)),  2)</f>
        <v>0</v>
      </c>
      <c r="G36" s="38"/>
      <c r="H36" s="38"/>
      <c r="I36" s="157">
        <v>0.14999999999999999</v>
      </c>
      <c r="J36" s="156">
        <f>ROUND(((SUM(BF100:BF107) + SUM(BF127:BF151))*I36),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6">
        <f>ROUND((SUM(BG100:BG107) + SUM(BG127:BG151)),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0" t="s">
        <v>48</v>
      </c>
      <c r="F38" s="156">
        <f>ROUND((SUM(BH100:BH107) + SUM(BH127:BH151)),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0" t="s">
        <v>49</v>
      </c>
      <c r="F39" s="156">
        <f>ROUND((SUM(BI100:BI107) + SUM(BI127:BI151)),  2)</f>
        <v>0</v>
      </c>
      <c r="G39" s="38"/>
      <c r="H39" s="38"/>
      <c r="I39" s="157">
        <v>0</v>
      </c>
      <c r="J39" s="156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50</v>
      </c>
      <c r="E41" s="160"/>
      <c r="F41" s="160"/>
      <c r="G41" s="161" t="s">
        <v>51</v>
      </c>
      <c r="H41" s="162" t="s">
        <v>52</v>
      </c>
      <c r="I41" s="160"/>
      <c r="J41" s="163">
        <f>SUM(J32:J39)</f>
        <v>0</v>
      </c>
      <c r="K41" s="164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5" t="s">
        <v>53</v>
      </c>
      <c r="E50" s="166"/>
      <c r="F50" s="166"/>
      <c r="G50" s="165" t="s">
        <v>54</v>
      </c>
      <c r="H50" s="166"/>
      <c r="I50" s="166"/>
      <c r="J50" s="166"/>
      <c r="K50" s="166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7" t="s">
        <v>55</v>
      </c>
      <c r="E61" s="168"/>
      <c r="F61" s="169" t="s">
        <v>56</v>
      </c>
      <c r="G61" s="167" t="s">
        <v>55</v>
      </c>
      <c r="H61" s="168"/>
      <c r="I61" s="168"/>
      <c r="J61" s="170" t="s">
        <v>56</v>
      </c>
      <c r="K61" s="168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5" t="s">
        <v>57</v>
      </c>
      <c r="E65" s="171"/>
      <c r="F65" s="171"/>
      <c r="G65" s="165" t="s">
        <v>58</v>
      </c>
      <c r="H65" s="171"/>
      <c r="I65" s="171"/>
      <c r="J65" s="171"/>
      <c r="K65" s="171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7" t="s">
        <v>55</v>
      </c>
      <c r="E76" s="168"/>
      <c r="F76" s="169" t="s">
        <v>56</v>
      </c>
      <c r="G76" s="167" t="s">
        <v>55</v>
      </c>
      <c r="H76" s="168"/>
      <c r="I76" s="168"/>
      <c r="J76" s="170" t="s">
        <v>56</v>
      </c>
      <c r="K76" s="168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6" t="str">
        <f>E7</f>
        <v xml:space="preserve">Projekt polních cest C4 (úsek č.1),  C5 Netřebice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001.00 - VŠEOBECNÉ A PŘEDBĚŽNÉ POLOŽKY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22</v>
      </c>
      <c r="D89" s="40"/>
      <c r="E89" s="40"/>
      <c r="F89" s="27" t="str">
        <f>F12</f>
        <v>Netřebice</v>
      </c>
      <c r="G89" s="40"/>
      <c r="H89" s="40"/>
      <c r="I89" s="32" t="s">
        <v>24</v>
      </c>
      <c r="J89" s="79" t="str">
        <f>IF(J12="","",J12)</f>
        <v>3. 3. 2021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28</v>
      </c>
      <c r="D91" s="40"/>
      <c r="E91" s="40"/>
      <c r="F91" s="27" t="str">
        <f>E15</f>
        <v>Česká republika - Státní pozemkový úřad</v>
      </c>
      <c r="G91" s="40"/>
      <c r="H91" s="40"/>
      <c r="I91" s="32" t="s">
        <v>34</v>
      </c>
      <c r="J91" s="36" t="str">
        <f>E21</f>
        <v>Ing. Roman Fišer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32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Dopravně inženýrská kancelář, s. 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7" t="s">
        <v>105</v>
      </c>
      <c r="D94" s="178"/>
      <c r="E94" s="178"/>
      <c r="F94" s="178"/>
      <c r="G94" s="178"/>
      <c r="H94" s="178"/>
      <c r="I94" s="178"/>
      <c r="J94" s="179" t="s">
        <v>106</v>
      </c>
      <c r="K94" s="17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0" t="s">
        <v>107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81"/>
      <c r="C97" s="182"/>
      <c r="D97" s="183" t="s">
        <v>109</v>
      </c>
      <c r="E97" s="184"/>
      <c r="F97" s="184"/>
      <c r="G97" s="184"/>
      <c r="H97" s="184"/>
      <c r="I97" s="184"/>
      <c r="J97" s="185">
        <f>J128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9.28" customHeight="1">
      <c r="A100" s="38"/>
      <c r="B100" s="39"/>
      <c r="C100" s="180" t="s">
        <v>110</v>
      </c>
      <c r="D100" s="40"/>
      <c r="E100" s="40"/>
      <c r="F100" s="40"/>
      <c r="G100" s="40"/>
      <c r="H100" s="40"/>
      <c r="I100" s="40"/>
      <c r="J100" s="187">
        <f>ROUND(J101 + J102 + J103 + J104 + J105 + J106,2)</f>
        <v>0</v>
      </c>
      <c r="K100" s="40"/>
      <c r="L100" s="63"/>
      <c r="N100" s="188" t="s">
        <v>44</v>
      </c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18" customHeight="1">
      <c r="A101" s="38"/>
      <c r="B101" s="39"/>
      <c r="C101" s="40"/>
      <c r="D101" s="189" t="s">
        <v>111</v>
      </c>
      <c r="E101" s="190"/>
      <c r="F101" s="190"/>
      <c r="G101" s="40"/>
      <c r="H101" s="40"/>
      <c r="I101" s="40"/>
      <c r="J101" s="191">
        <v>0</v>
      </c>
      <c r="K101" s="40"/>
      <c r="L101" s="192"/>
      <c r="M101" s="193"/>
      <c r="N101" s="194" t="s">
        <v>46</v>
      </c>
      <c r="O101" s="193"/>
      <c r="P101" s="193"/>
      <c r="Q101" s="193"/>
      <c r="R101" s="193"/>
      <c r="S101" s="195"/>
      <c r="T101" s="195"/>
      <c r="U101" s="195"/>
      <c r="V101" s="195"/>
      <c r="W101" s="195"/>
      <c r="X101" s="195"/>
      <c r="Y101" s="195"/>
      <c r="Z101" s="195"/>
      <c r="AA101" s="195"/>
      <c r="AB101" s="195"/>
      <c r="AC101" s="195"/>
      <c r="AD101" s="195"/>
      <c r="AE101" s="195"/>
      <c r="AF101" s="193"/>
      <c r="AG101" s="193"/>
      <c r="AH101" s="193"/>
      <c r="AI101" s="193"/>
      <c r="AJ101" s="193"/>
      <c r="AK101" s="193"/>
      <c r="AL101" s="193"/>
      <c r="AM101" s="193"/>
      <c r="AN101" s="193"/>
      <c r="AO101" s="193"/>
      <c r="AP101" s="193"/>
      <c r="AQ101" s="193"/>
      <c r="AR101" s="193"/>
      <c r="AS101" s="193"/>
      <c r="AT101" s="193"/>
      <c r="AU101" s="193"/>
      <c r="AV101" s="193"/>
      <c r="AW101" s="193"/>
      <c r="AX101" s="193"/>
      <c r="AY101" s="196" t="s">
        <v>112</v>
      </c>
      <c r="AZ101" s="193"/>
      <c r="BA101" s="193"/>
      <c r="BB101" s="193"/>
      <c r="BC101" s="193"/>
      <c r="BD101" s="193"/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96" t="s">
        <v>89</v>
      </c>
      <c r="BK101" s="193"/>
      <c r="BL101" s="193"/>
      <c r="BM101" s="193"/>
    </row>
    <row r="102" s="2" customFormat="1" ht="18" customHeight="1">
      <c r="A102" s="38"/>
      <c r="B102" s="39"/>
      <c r="C102" s="40"/>
      <c r="D102" s="189" t="s">
        <v>113</v>
      </c>
      <c r="E102" s="190"/>
      <c r="F102" s="190"/>
      <c r="G102" s="40"/>
      <c r="H102" s="40"/>
      <c r="I102" s="40"/>
      <c r="J102" s="191">
        <v>0</v>
      </c>
      <c r="K102" s="40"/>
      <c r="L102" s="192"/>
      <c r="M102" s="193"/>
      <c r="N102" s="194" t="s">
        <v>46</v>
      </c>
      <c r="O102" s="193"/>
      <c r="P102" s="193"/>
      <c r="Q102" s="193"/>
      <c r="R102" s="193"/>
      <c r="S102" s="195"/>
      <c r="T102" s="195"/>
      <c r="U102" s="195"/>
      <c r="V102" s="195"/>
      <c r="W102" s="195"/>
      <c r="X102" s="195"/>
      <c r="Y102" s="195"/>
      <c r="Z102" s="195"/>
      <c r="AA102" s="195"/>
      <c r="AB102" s="195"/>
      <c r="AC102" s="195"/>
      <c r="AD102" s="195"/>
      <c r="AE102" s="195"/>
      <c r="AF102" s="193"/>
      <c r="AG102" s="193"/>
      <c r="AH102" s="193"/>
      <c r="AI102" s="193"/>
      <c r="AJ102" s="193"/>
      <c r="AK102" s="193"/>
      <c r="AL102" s="193"/>
      <c r="AM102" s="193"/>
      <c r="AN102" s="193"/>
      <c r="AO102" s="193"/>
      <c r="AP102" s="193"/>
      <c r="AQ102" s="193"/>
      <c r="AR102" s="193"/>
      <c r="AS102" s="193"/>
      <c r="AT102" s="193"/>
      <c r="AU102" s="193"/>
      <c r="AV102" s="193"/>
      <c r="AW102" s="193"/>
      <c r="AX102" s="193"/>
      <c r="AY102" s="196" t="s">
        <v>112</v>
      </c>
      <c r="AZ102" s="193"/>
      <c r="BA102" s="193"/>
      <c r="BB102" s="193"/>
      <c r="BC102" s="193"/>
      <c r="BD102" s="193"/>
      <c r="BE102" s="197">
        <f>IF(N102="základní",J102,0)</f>
        <v>0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196" t="s">
        <v>89</v>
      </c>
      <c r="BK102" s="193"/>
      <c r="BL102" s="193"/>
      <c r="BM102" s="193"/>
    </row>
    <row r="103" s="2" customFormat="1" ht="18" customHeight="1">
      <c r="A103" s="38"/>
      <c r="B103" s="39"/>
      <c r="C103" s="40"/>
      <c r="D103" s="189" t="s">
        <v>114</v>
      </c>
      <c r="E103" s="190"/>
      <c r="F103" s="190"/>
      <c r="G103" s="40"/>
      <c r="H103" s="40"/>
      <c r="I103" s="40"/>
      <c r="J103" s="191">
        <v>0</v>
      </c>
      <c r="K103" s="40"/>
      <c r="L103" s="192"/>
      <c r="M103" s="193"/>
      <c r="N103" s="194" t="s">
        <v>46</v>
      </c>
      <c r="O103" s="193"/>
      <c r="P103" s="193"/>
      <c r="Q103" s="193"/>
      <c r="R103" s="193"/>
      <c r="S103" s="195"/>
      <c r="T103" s="195"/>
      <c r="U103" s="195"/>
      <c r="V103" s="195"/>
      <c r="W103" s="195"/>
      <c r="X103" s="195"/>
      <c r="Y103" s="195"/>
      <c r="Z103" s="195"/>
      <c r="AA103" s="195"/>
      <c r="AB103" s="195"/>
      <c r="AC103" s="195"/>
      <c r="AD103" s="195"/>
      <c r="AE103" s="195"/>
      <c r="AF103" s="193"/>
      <c r="AG103" s="193"/>
      <c r="AH103" s="193"/>
      <c r="AI103" s="193"/>
      <c r="AJ103" s="193"/>
      <c r="AK103" s="193"/>
      <c r="AL103" s="193"/>
      <c r="AM103" s="193"/>
      <c r="AN103" s="193"/>
      <c r="AO103" s="193"/>
      <c r="AP103" s="193"/>
      <c r="AQ103" s="193"/>
      <c r="AR103" s="193"/>
      <c r="AS103" s="193"/>
      <c r="AT103" s="193"/>
      <c r="AU103" s="193"/>
      <c r="AV103" s="193"/>
      <c r="AW103" s="193"/>
      <c r="AX103" s="193"/>
      <c r="AY103" s="196" t="s">
        <v>112</v>
      </c>
      <c r="AZ103" s="193"/>
      <c r="BA103" s="193"/>
      <c r="BB103" s="193"/>
      <c r="BC103" s="193"/>
      <c r="BD103" s="193"/>
      <c r="BE103" s="197">
        <f>IF(N103="základní",J103,0)</f>
        <v>0</v>
      </c>
      <c r="BF103" s="197">
        <f>IF(N103="snížená",J103,0)</f>
        <v>0</v>
      </c>
      <c r="BG103" s="197">
        <f>IF(N103="zákl. přenesená",J103,0)</f>
        <v>0</v>
      </c>
      <c r="BH103" s="197">
        <f>IF(N103="sníž. přenesená",J103,0)</f>
        <v>0</v>
      </c>
      <c r="BI103" s="197">
        <f>IF(N103="nulová",J103,0)</f>
        <v>0</v>
      </c>
      <c r="BJ103" s="196" t="s">
        <v>89</v>
      </c>
      <c r="BK103" s="193"/>
      <c r="BL103" s="193"/>
      <c r="BM103" s="193"/>
    </row>
    <row r="104" s="2" customFormat="1" ht="18" customHeight="1">
      <c r="A104" s="38"/>
      <c r="B104" s="39"/>
      <c r="C104" s="40"/>
      <c r="D104" s="189" t="s">
        <v>115</v>
      </c>
      <c r="E104" s="190"/>
      <c r="F104" s="190"/>
      <c r="G104" s="40"/>
      <c r="H104" s="40"/>
      <c r="I104" s="40"/>
      <c r="J104" s="191">
        <v>0</v>
      </c>
      <c r="K104" s="40"/>
      <c r="L104" s="192"/>
      <c r="M104" s="193"/>
      <c r="N104" s="194" t="s">
        <v>46</v>
      </c>
      <c r="O104" s="193"/>
      <c r="P104" s="193"/>
      <c r="Q104" s="193"/>
      <c r="R104" s="193"/>
      <c r="S104" s="195"/>
      <c r="T104" s="195"/>
      <c r="U104" s="195"/>
      <c r="V104" s="195"/>
      <c r="W104" s="195"/>
      <c r="X104" s="195"/>
      <c r="Y104" s="195"/>
      <c r="Z104" s="195"/>
      <c r="AA104" s="195"/>
      <c r="AB104" s="195"/>
      <c r="AC104" s="195"/>
      <c r="AD104" s="195"/>
      <c r="AE104" s="195"/>
      <c r="AF104" s="193"/>
      <c r="AG104" s="193"/>
      <c r="AH104" s="193"/>
      <c r="AI104" s="193"/>
      <c r="AJ104" s="193"/>
      <c r="AK104" s="193"/>
      <c r="AL104" s="193"/>
      <c r="AM104" s="193"/>
      <c r="AN104" s="193"/>
      <c r="AO104" s="193"/>
      <c r="AP104" s="193"/>
      <c r="AQ104" s="193"/>
      <c r="AR104" s="193"/>
      <c r="AS104" s="193"/>
      <c r="AT104" s="193"/>
      <c r="AU104" s="193"/>
      <c r="AV104" s="193"/>
      <c r="AW104" s="193"/>
      <c r="AX104" s="193"/>
      <c r="AY104" s="196" t="s">
        <v>112</v>
      </c>
      <c r="AZ104" s="193"/>
      <c r="BA104" s="193"/>
      <c r="BB104" s="193"/>
      <c r="BC104" s="193"/>
      <c r="BD104" s="193"/>
      <c r="BE104" s="197">
        <f>IF(N104="základní",J104,0)</f>
        <v>0</v>
      </c>
      <c r="BF104" s="197">
        <f>IF(N104="snížená",J104,0)</f>
        <v>0</v>
      </c>
      <c r="BG104" s="197">
        <f>IF(N104="zákl. přenesená",J104,0)</f>
        <v>0</v>
      </c>
      <c r="BH104" s="197">
        <f>IF(N104="sníž. přenesená",J104,0)</f>
        <v>0</v>
      </c>
      <c r="BI104" s="197">
        <f>IF(N104="nulová",J104,0)</f>
        <v>0</v>
      </c>
      <c r="BJ104" s="196" t="s">
        <v>89</v>
      </c>
      <c r="BK104" s="193"/>
      <c r="BL104" s="193"/>
      <c r="BM104" s="193"/>
    </row>
    <row r="105" s="2" customFormat="1" ht="18" customHeight="1">
      <c r="A105" s="38"/>
      <c r="B105" s="39"/>
      <c r="C105" s="40"/>
      <c r="D105" s="189" t="s">
        <v>116</v>
      </c>
      <c r="E105" s="190"/>
      <c r="F105" s="190"/>
      <c r="G105" s="40"/>
      <c r="H105" s="40"/>
      <c r="I105" s="40"/>
      <c r="J105" s="191">
        <v>0</v>
      </c>
      <c r="K105" s="40"/>
      <c r="L105" s="192"/>
      <c r="M105" s="193"/>
      <c r="N105" s="194" t="s">
        <v>46</v>
      </c>
      <c r="O105" s="193"/>
      <c r="P105" s="193"/>
      <c r="Q105" s="193"/>
      <c r="R105" s="193"/>
      <c r="S105" s="195"/>
      <c r="T105" s="195"/>
      <c r="U105" s="195"/>
      <c r="V105" s="195"/>
      <c r="W105" s="195"/>
      <c r="X105" s="195"/>
      <c r="Y105" s="195"/>
      <c r="Z105" s="195"/>
      <c r="AA105" s="195"/>
      <c r="AB105" s="195"/>
      <c r="AC105" s="195"/>
      <c r="AD105" s="195"/>
      <c r="AE105" s="195"/>
      <c r="AF105" s="193"/>
      <c r="AG105" s="193"/>
      <c r="AH105" s="193"/>
      <c r="AI105" s="193"/>
      <c r="AJ105" s="193"/>
      <c r="AK105" s="193"/>
      <c r="AL105" s="193"/>
      <c r="AM105" s="193"/>
      <c r="AN105" s="193"/>
      <c r="AO105" s="193"/>
      <c r="AP105" s="193"/>
      <c r="AQ105" s="193"/>
      <c r="AR105" s="193"/>
      <c r="AS105" s="193"/>
      <c r="AT105" s="193"/>
      <c r="AU105" s="193"/>
      <c r="AV105" s="193"/>
      <c r="AW105" s="193"/>
      <c r="AX105" s="193"/>
      <c r="AY105" s="196" t="s">
        <v>112</v>
      </c>
      <c r="AZ105" s="193"/>
      <c r="BA105" s="193"/>
      <c r="BB105" s="193"/>
      <c r="BC105" s="193"/>
      <c r="BD105" s="193"/>
      <c r="BE105" s="197">
        <f>IF(N105="základní",J105,0)</f>
        <v>0</v>
      </c>
      <c r="BF105" s="197">
        <f>IF(N105="snížená",J105,0)</f>
        <v>0</v>
      </c>
      <c r="BG105" s="197">
        <f>IF(N105="zákl. přenesená",J105,0)</f>
        <v>0</v>
      </c>
      <c r="BH105" s="197">
        <f>IF(N105="sníž. přenesená",J105,0)</f>
        <v>0</v>
      </c>
      <c r="BI105" s="197">
        <f>IF(N105="nulová",J105,0)</f>
        <v>0</v>
      </c>
      <c r="BJ105" s="196" t="s">
        <v>89</v>
      </c>
      <c r="BK105" s="193"/>
      <c r="BL105" s="193"/>
      <c r="BM105" s="193"/>
    </row>
    <row r="106" s="2" customFormat="1" ht="18" customHeight="1">
      <c r="A106" s="38"/>
      <c r="B106" s="39"/>
      <c r="C106" s="40"/>
      <c r="D106" s="190" t="s">
        <v>117</v>
      </c>
      <c r="E106" s="40"/>
      <c r="F106" s="40"/>
      <c r="G106" s="40"/>
      <c r="H106" s="40"/>
      <c r="I106" s="40"/>
      <c r="J106" s="191">
        <f>ROUND(J30*T106,2)</f>
        <v>0</v>
      </c>
      <c r="K106" s="40"/>
      <c r="L106" s="192"/>
      <c r="M106" s="193"/>
      <c r="N106" s="194" t="s">
        <v>46</v>
      </c>
      <c r="O106" s="193"/>
      <c r="P106" s="193"/>
      <c r="Q106" s="193"/>
      <c r="R106" s="193"/>
      <c r="S106" s="195"/>
      <c r="T106" s="195"/>
      <c r="U106" s="195"/>
      <c r="V106" s="195"/>
      <c r="W106" s="195"/>
      <c r="X106" s="195"/>
      <c r="Y106" s="195"/>
      <c r="Z106" s="195"/>
      <c r="AA106" s="195"/>
      <c r="AB106" s="195"/>
      <c r="AC106" s="195"/>
      <c r="AD106" s="195"/>
      <c r="AE106" s="195"/>
      <c r="AF106" s="193"/>
      <c r="AG106" s="193"/>
      <c r="AH106" s="193"/>
      <c r="AI106" s="193"/>
      <c r="AJ106" s="193"/>
      <c r="AK106" s="193"/>
      <c r="AL106" s="193"/>
      <c r="AM106" s="193"/>
      <c r="AN106" s="193"/>
      <c r="AO106" s="193"/>
      <c r="AP106" s="193"/>
      <c r="AQ106" s="193"/>
      <c r="AR106" s="193"/>
      <c r="AS106" s="193"/>
      <c r="AT106" s="193"/>
      <c r="AU106" s="193"/>
      <c r="AV106" s="193"/>
      <c r="AW106" s="193"/>
      <c r="AX106" s="193"/>
      <c r="AY106" s="196" t="s">
        <v>118</v>
      </c>
      <c r="AZ106" s="193"/>
      <c r="BA106" s="193"/>
      <c r="BB106" s="193"/>
      <c r="BC106" s="193"/>
      <c r="BD106" s="193"/>
      <c r="BE106" s="197">
        <f>IF(N106="základní",J106,0)</f>
        <v>0</v>
      </c>
      <c r="BF106" s="197">
        <f>IF(N106="snížená",J106,0)</f>
        <v>0</v>
      </c>
      <c r="BG106" s="197">
        <f>IF(N106="zákl. přenesená",J106,0)</f>
        <v>0</v>
      </c>
      <c r="BH106" s="197">
        <f>IF(N106="sníž. přenesená",J106,0)</f>
        <v>0</v>
      </c>
      <c r="BI106" s="197">
        <f>IF(N106="nulová",J106,0)</f>
        <v>0</v>
      </c>
      <c r="BJ106" s="196" t="s">
        <v>89</v>
      </c>
      <c r="BK106" s="193"/>
      <c r="BL106" s="193"/>
      <c r="BM106" s="193"/>
    </row>
    <row r="107" s="2" customForma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9.28" customHeight="1">
      <c r="A108" s="38"/>
      <c r="B108" s="39"/>
      <c r="C108" s="198" t="s">
        <v>119</v>
      </c>
      <c r="D108" s="178"/>
      <c r="E108" s="178"/>
      <c r="F108" s="178"/>
      <c r="G108" s="178"/>
      <c r="H108" s="178"/>
      <c r="I108" s="178"/>
      <c r="J108" s="199">
        <f>ROUND(J96+J100,2)</f>
        <v>0</v>
      </c>
      <c r="K108" s="178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120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76" t="str">
        <f>E7</f>
        <v xml:space="preserve">Projekt polních cest C4 (úsek č.1),  C5 Netřebice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100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SO 001.00 - VŠEOBECNÉ A PŘEDBĚŽNÉ POLOŽKY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22</v>
      </c>
      <c r="D121" s="40"/>
      <c r="E121" s="40"/>
      <c r="F121" s="27" t="str">
        <f>F12</f>
        <v>Netřebice</v>
      </c>
      <c r="G121" s="40"/>
      <c r="H121" s="40"/>
      <c r="I121" s="32" t="s">
        <v>24</v>
      </c>
      <c r="J121" s="79" t="str">
        <f>IF(J12="","",J12)</f>
        <v>3. 3. 2021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E15</f>
        <v>Česká republika - Státní pozemkový úřad</v>
      </c>
      <c r="G123" s="40"/>
      <c r="H123" s="40"/>
      <c r="I123" s="32" t="s">
        <v>34</v>
      </c>
      <c r="J123" s="36" t="str">
        <f>E21</f>
        <v>Ing. Roman Fišer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5.65" customHeight="1">
      <c r="A124" s="38"/>
      <c r="B124" s="39"/>
      <c r="C124" s="32" t="s">
        <v>32</v>
      </c>
      <c r="D124" s="40"/>
      <c r="E124" s="40"/>
      <c r="F124" s="27" t="str">
        <f>IF(E18="","",E18)</f>
        <v>Vyplň údaj</v>
      </c>
      <c r="G124" s="40"/>
      <c r="H124" s="40"/>
      <c r="I124" s="32" t="s">
        <v>37</v>
      </c>
      <c r="J124" s="36" t="str">
        <f>E24</f>
        <v>Dopravně inženýrská kancelář, s. r.o.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0" customFormat="1" ht="29.28" customHeight="1">
      <c r="A126" s="200"/>
      <c r="B126" s="201"/>
      <c r="C126" s="202" t="s">
        <v>121</v>
      </c>
      <c r="D126" s="203" t="s">
        <v>65</v>
      </c>
      <c r="E126" s="203" t="s">
        <v>61</v>
      </c>
      <c r="F126" s="203" t="s">
        <v>62</v>
      </c>
      <c r="G126" s="203" t="s">
        <v>122</v>
      </c>
      <c r="H126" s="203" t="s">
        <v>123</v>
      </c>
      <c r="I126" s="203" t="s">
        <v>124</v>
      </c>
      <c r="J126" s="203" t="s">
        <v>106</v>
      </c>
      <c r="K126" s="204" t="s">
        <v>125</v>
      </c>
      <c r="L126" s="205"/>
      <c r="M126" s="100" t="s">
        <v>1</v>
      </c>
      <c r="N126" s="101" t="s">
        <v>44</v>
      </c>
      <c r="O126" s="101" t="s">
        <v>126</v>
      </c>
      <c r="P126" s="101" t="s">
        <v>127</v>
      </c>
      <c r="Q126" s="101" t="s">
        <v>128</v>
      </c>
      <c r="R126" s="101" t="s">
        <v>129</v>
      </c>
      <c r="S126" s="101" t="s">
        <v>130</v>
      </c>
      <c r="T126" s="102" t="s">
        <v>131</v>
      </c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</row>
    <row r="127" s="2" customFormat="1" ht="22.8" customHeight="1">
      <c r="A127" s="38"/>
      <c r="B127" s="39"/>
      <c r="C127" s="107" t="s">
        <v>132</v>
      </c>
      <c r="D127" s="40"/>
      <c r="E127" s="40"/>
      <c r="F127" s="40"/>
      <c r="G127" s="40"/>
      <c r="H127" s="40"/>
      <c r="I127" s="40"/>
      <c r="J127" s="206">
        <f>BK127</f>
        <v>0</v>
      </c>
      <c r="K127" s="40"/>
      <c r="L127" s="44"/>
      <c r="M127" s="103"/>
      <c r="N127" s="207"/>
      <c r="O127" s="104"/>
      <c r="P127" s="208">
        <f>P128</f>
        <v>0</v>
      </c>
      <c r="Q127" s="104"/>
      <c r="R127" s="208">
        <f>R128</f>
        <v>0</v>
      </c>
      <c r="S127" s="104"/>
      <c r="T127" s="209">
        <f>T128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79</v>
      </c>
      <c r="AU127" s="17" t="s">
        <v>108</v>
      </c>
      <c r="BK127" s="210">
        <f>BK128</f>
        <v>0</v>
      </c>
    </row>
    <row r="128" s="11" customFormat="1" ht="25.92" customHeight="1">
      <c r="A128" s="11"/>
      <c r="B128" s="211"/>
      <c r="C128" s="212"/>
      <c r="D128" s="213" t="s">
        <v>79</v>
      </c>
      <c r="E128" s="214" t="s">
        <v>133</v>
      </c>
      <c r="F128" s="214" t="s">
        <v>112</v>
      </c>
      <c r="G128" s="212"/>
      <c r="H128" s="212"/>
      <c r="I128" s="215"/>
      <c r="J128" s="216">
        <f>BK128</f>
        <v>0</v>
      </c>
      <c r="K128" s="212"/>
      <c r="L128" s="217"/>
      <c r="M128" s="218"/>
      <c r="N128" s="219"/>
      <c r="O128" s="219"/>
      <c r="P128" s="220">
        <f>SUM(P129:P151)</f>
        <v>0</v>
      </c>
      <c r="Q128" s="219"/>
      <c r="R128" s="220">
        <f>SUM(R129:R151)</f>
        <v>0</v>
      </c>
      <c r="S128" s="219"/>
      <c r="T128" s="221">
        <f>SUM(T129:T151)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22" t="s">
        <v>134</v>
      </c>
      <c r="AT128" s="223" t="s">
        <v>79</v>
      </c>
      <c r="AU128" s="223" t="s">
        <v>80</v>
      </c>
      <c r="AY128" s="222" t="s">
        <v>135</v>
      </c>
      <c r="BK128" s="224">
        <f>SUM(BK129:BK151)</f>
        <v>0</v>
      </c>
    </row>
    <row r="129" s="2" customFormat="1" ht="16.5" customHeight="1">
      <c r="A129" s="38"/>
      <c r="B129" s="39"/>
      <c r="C129" s="225" t="s">
        <v>21</v>
      </c>
      <c r="D129" s="225" t="s">
        <v>136</v>
      </c>
      <c r="E129" s="226" t="s">
        <v>137</v>
      </c>
      <c r="F129" s="227" t="s">
        <v>138</v>
      </c>
      <c r="G129" s="228" t="s">
        <v>139</v>
      </c>
      <c r="H129" s="229">
        <v>1</v>
      </c>
      <c r="I129" s="230"/>
      <c r="J129" s="231">
        <f>ROUND(I129*H129,2)</f>
        <v>0</v>
      </c>
      <c r="K129" s="227" t="s">
        <v>1</v>
      </c>
      <c r="L129" s="44"/>
      <c r="M129" s="232" t="s">
        <v>1</v>
      </c>
      <c r="N129" s="233" t="s">
        <v>45</v>
      </c>
      <c r="O129" s="91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6" t="s">
        <v>140</v>
      </c>
      <c r="AT129" s="236" t="s">
        <v>136</v>
      </c>
      <c r="AU129" s="236" t="s">
        <v>21</v>
      </c>
      <c r="AY129" s="17" t="s">
        <v>135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7" t="s">
        <v>21</v>
      </c>
      <c r="BK129" s="237">
        <f>ROUND(I129*H129,2)</f>
        <v>0</v>
      </c>
      <c r="BL129" s="17" t="s">
        <v>140</v>
      </c>
      <c r="BM129" s="236" t="s">
        <v>141</v>
      </c>
    </row>
    <row r="130" s="2" customFormat="1">
      <c r="A130" s="38"/>
      <c r="B130" s="39"/>
      <c r="C130" s="40"/>
      <c r="D130" s="238" t="s">
        <v>142</v>
      </c>
      <c r="E130" s="40"/>
      <c r="F130" s="239" t="s">
        <v>143</v>
      </c>
      <c r="G130" s="40"/>
      <c r="H130" s="40"/>
      <c r="I130" s="195"/>
      <c r="J130" s="40"/>
      <c r="K130" s="40"/>
      <c r="L130" s="44"/>
      <c r="M130" s="240"/>
      <c r="N130" s="241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142</v>
      </c>
      <c r="AU130" s="17" t="s">
        <v>21</v>
      </c>
    </row>
    <row r="131" s="2" customFormat="1" ht="16.5" customHeight="1">
      <c r="A131" s="38"/>
      <c r="B131" s="39"/>
      <c r="C131" s="225" t="s">
        <v>89</v>
      </c>
      <c r="D131" s="225" t="s">
        <v>136</v>
      </c>
      <c r="E131" s="226" t="s">
        <v>144</v>
      </c>
      <c r="F131" s="227" t="s">
        <v>145</v>
      </c>
      <c r="G131" s="228" t="s">
        <v>139</v>
      </c>
      <c r="H131" s="229">
        <v>1</v>
      </c>
      <c r="I131" s="230"/>
      <c r="J131" s="231">
        <f>ROUND(I131*H131,2)</f>
        <v>0</v>
      </c>
      <c r="K131" s="227" t="s">
        <v>1</v>
      </c>
      <c r="L131" s="44"/>
      <c r="M131" s="232" t="s">
        <v>1</v>
      </c>
      <c r="N131" s="233" t="s">
        <v>45</v>
      </c>
      <c r="O131" s="91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6" t="s">
        <v>140</v>
      </c>
      <c r="AT131" s="236" t="s">
        <v>136</v>
      </c>
      <c r="AU131" s="236" t="s">
        <v>21</v>
      </c>
      <c r="AY131" s="17" t="s">
        <v>135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7" t="s">
        <v>21</v>
      </c>
      <c r="BK131" s="237">
        <f>ROUND(I131*H131,2)</f>
        <v>0</v>
      </c>
      <c r="BL131" s="17" t="s">
        <v>140</v>
      </c>
      <c r="BM131" s="236" t="s">
        <v>146</v>
      </c>
    </row>
    <row r="132" s="2" customFormat="1">
      <c r="A132" s="38"/>
      <c r="B132" s="39"/>
      <c r="C132" s="40"/>
      <c r="D132" s="238" t="s">
        <v>142</v>
      </c>
      <c r="E132" s="40"/>
      <c r="F132" s="239" t="s">
        <v>147</v>
      </c>
      <c r="G132" s="40"/>
      <c r="H132" s="40"/>
      <c r="I132" s="195"/>
      <c r="J132" s="40"/>
      <c r="K132" s="40"/>
      <c r="L132" s="44"/>
      <c r="M132" s="240"/>
      <c r="N132" s="241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142</v>
      </c>
      <c r="AU132" s="17" t="s">
        <v>21</v>
      </c>
    </row>
    <row r="133" s="2" customFormat="1" ht="16.5" customHeight="1">
      <c r="A133" s="38"/>
      <c r="B133" s="39"/>
      <c r="C133" s="225" t="s">
        <v>148</v>
      </c>
      <c r="D133" s="225" t="s">
        <v>136</v>
      </c>
      <c r="E133" s="226" t="s">
        <v>149</v>
      </c>
      <c r="F133" s="227" t="s">
        <v>150</v>
      </c>
      <c r="G133" s="228" t="s">
        <v>139</v>
      </c>
      <c r="H133" s="229">
        <v>1</v>
      </c>
      <c r="I133" s="230"/>
      <c r="J133" s="231">
        <f>ROUND(I133*H133,2)</f>
        <v>0</v>
      </c>
      <c r="K133" s="227" t="s">
        <v>1</v>
      </c>
      <c r="L133" s="44"/>
      <c r="M133" s="232" t="s">
        <v>1</v>
      </c>
      <c r="N133" s="233" t="s">
        <v>45</v>
      </c>
      <c r="O133" s="91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6" t="s">
        <v>140</v>
      </c>
      <c r="AT133" s="236" t="s">
        <v>136</v>
      </c>
      <c r="AU133" s="236" t="s">
        <v>21</v>
      </c>
      <c r="AY133" s="17" t="s">
        <v>135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7" t="s">
        <v>21</v>
      </c>
      <c r="BK133" s="237">
        <f>ROUND(I133*H133,2)</f>
        <v>0</v>
      </c>
      <c r="BL133" s="17" t="s">
        <v>140</v>
      </c>
      <c r="BM133" s="236" t="s">
        <v>151</v>
      </c>
    </row>
    <row r="134" s="2" customFormat="1">
      <c r="A134" s="38"/>
      <c r="B134" s="39"/>
      <c r="C134" s="225" t="s">
        <v>134</v>
      </c>
      <c r="D134" s="225" t="s">
        <v>136</v>
      </c>
      <c r="E134" s="226" t="s">
        <v>152</v>
      </c>
      <c r="F134" s="227" t="s">
        <v>153</v>
      </c>
      <c r="G134" s="228" t="s">
        <v>139</v>
      </c>
      <c r="H134" s="229">
        <v>1</v>
      </c>
      <c r="I134" s="230"/>
      <c r="J134" s="231">
        <f>ROUND(I134*H134,2)</f>
        <v>0</v>
      </c>
      <c r="K134" s="227" t="s">
        <v>1</v>
      </c>
      <c r="L134" s="44"/>
      <c r="M134" s="232" t="s">
        <v>1</v>
      </c>
      <c r="N134" s="233" t="s">
        <v>45</v>
      </c>
      <c r="O134" s="91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6" t="s">
        <v>140</v>
      </c>
      <c r="AT134" s="236" t="s">
        <v>136</v>
      </c>
      <c r="AU134" s="236" t="s">
        <v>21</v>
      </c>
      <c r="AY134" s="17" t="s">
        <v>135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7" t="s">
        <v>21</v>
      </c>
      <c r="BK134" s="237">
        <f>ROUND(I134*H134,2)</f>
        <v>0</v>
      </c>
      <c r="BL134" s="17" t="s">
        <v>140</v>
      </c>
      <c r="BM134" s="236" t="s">
        <v>154</v>
      </c>
    </row>
    <row r="135" s="2" customFormat="1">
      <c r="A135" s="38"/>
      <c r="B135" s="39"/>
      <c r="C135" s="40"/>
      <c r="D135" s="238" t="s">
        <v>142</v>
      </c>
      <c r="E135" s="40"/>
      <c r="F135" s="239" t="s">
        <v>155</v>
      </c>
      <c r="G135" s="40"/>
      <c r="H135" s="40"/>
      <c r="I135" s="195"/>
      <c r="J135" s="40"/>
      <c r="K135" s="40"/>
      <c r="L135" s="44"/>
      <c r="M135" s="240"/>
      <c r="N135" s="241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142</v>
      </c>
      <c r="AU135" s="17" t="s">
        <v>21</v>
      </c>
    </row>
    <row r="136" s="2" customFormat="1">
      <c r="A136" s="38"/>
      <c r="B136" s="39"/>
      <c r="C136" s="225" t="s">
        <v>156</v>
      </c>
      <c r="D136" s="225" t="s">
        <v>136</v>
      </c>
      <c r="E136" s="226" t="s">
        <v>157</v>
      </c>
      <c r="F136" s="227" t="s">
        <v>158</v>
      </c>
      <c r="G136" s="228" t="s">
        <v>139</v>
      </c>
      <c r="H136" s="229">
        <v>1</v>
      </c>
      <c r="I136" s="230"/>
      <c r="J136" s="231">
        <f>ROUND(I136*H136,2)</f>
        <v>0</v>
      </c>
      <c r="K136" s="227" t="s">
        <v>1</v>
      </c>
      <c r="L136" s="44"/>
      <c r="M136" s="232" t="s">
        <v>1</v>
      </c>
      <c r="N136" s="233" t="s">
        <v>45</v>
      </c>
      <c r="O136" s="91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6" t="s">
        <v>140</v>
      </c>
      <c r="AT136" s="236" t="s">
        <v>136</v>
      </c>
      <c r="AU136" s="236" t="s">
        <v>21</v>
      </c>
      <c r="AY136" s="17" t="s">
        <v>135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7" t="s">
        <v>21</v>
      </c>
      <c r="BK136" s="237">
        <f>ROUND(I136*H136,2)</f>
        <v>0</v>
      </c>
      <c r="BL136" s="17" t="s">
        <v>140</v>
      </c>
      <c r="BM136" s="236" t="s">
        <v>159</v>
      </c>
    </row>
    <row r="137" s="2" customFormat="1">
      <c r="A137" s="38"/>
      <c r="B137" s="39"/>
      <c r="C137" s="40"/>
      <c r="D137" s="238" t="s">
        <v>142</v>
      </c>
      <c r="E137" s="40"/>
      <c r="F137" s="239" t="s">
        <v>160</v>
      </c>
      <c r="G137" s="40"/>
      <c r="H137" s="40"/>
      <c r="I137" s="195"/>
      <c r="J137" s="40"/>
      <c r="K137" s="40"/>
      <c r="L137" s="44"/>
      <c r="M137" s="240"/>
      <c r="N137" s="241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142</v>
      </c>
      <c r="AU137" s="17" t="s">
        <v>21</v>
      </c>
    </row>
    <row r="138" s="2" customFormat="1" ht="16.5" customHeight="1">
      <c r="A138" s="38"/>
      <c r="B138" s="39"/>
      <c r="C138" s="225" t="s">
        <v>161</v>
      </c>
      <c r="D138" s="225" t="s">
        <v>136</v>
      </c>
      <c r="E138" s="226" t="s">
        <v>162</v>
      </c>
      <c r="F138" s="227" t="s">
        <v>163</v>
      </c>
      <c r="G138" s="228" t="s">
        <v>139</v>
      </c>
      <c r="H138" s="229">
        <v>1</v>
      </c>
      <c r="I138" s="230"/>
      <c r="J138" s="231">
        <f>ROUND(I138*H138,2)</f>
        <v>0</v>
      </c>
      <c r="K138" s="227" t="s">
        <v>1</v>
      </c>
      <c r="L138" s="44"/>
      <c r="M138" s="232" t="s">
        <v>1</v>
      </c>
      <c r="N138" s="233" t="s">
        <v>45</v>
      </c>
      <c r="O138" s="91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6" t="s">
        <v>140</v>
      </c>
      <c r="AT138" s="236" t="s">
        <v>136</v>
      </c>
      <c r="AU138" s="236" t="s">
        <v>21</v>
      </c>
      <c r="AY138" s="17" t="s">
        <v>135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7" t="s">
        <v>21</v>
      </c>
      <c r="BK138" s="237">
        <f>ROUND(I138*H138,2)</f>
        <v>0</v>
      </c>
      <c r="BL138" s="17" t="s">
        <v>140</v>
      </c>
      <c r="BM138" s="236" t="s">
        <v>164</v>
      </c>
    </row>
    <row r="139" s="2" customFormat="1">
      <c r="A139" s="38"/>
      <c r="B139" s="39"/>
      <c r="C139" s="40"/>
      <c r="D139" s="238" t="s">
        <v>142</v>
      </c>
      <c r="E139" s="40"/>
      <c r="F139" s="239" t="s">
        <v>165</v>
      </c>
      <c r="G139" s="40"/>
      <c r="H139" s="40"/>
      <c r="I139" s="195"/>
      <c r="J139" s="40"/>
      <c r="K139" s="40"/>
      <c r="L139" s="44"/>
      <c r="M139" s="240"/>
      <c r="N139" s="241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142</v>
      </c>
      <c r="AU139" s="17" t="s">
        <v>21</v>
      </c>
    </row>
    <row r="140" s="2" customFormat="1" ht="16.5" customHeight="1">
      <c r="A140" s="38"/>
      <c r="B140" s="39"/>
      <c r="C140" s="225" t="s">
        <v>166</v>
      </c>
      <c r="D140" s="225" t="s">
        <v>136</v>
      </c>
      <c r="E140" s="226" t="s">
        <v>167</v>
      </c>
      <c r="F140" s="227" t="s">
        <v>145</v>
      </c>
      <c r="G140" s="228" t="s">
        <v>139</v>
      </c>
      <c r="H140" s="229">
        <v>1</v>
      </c>
      <c r="I140" s="230"/>
      <c r="J140" s="231">
        <f>ROUND(I140*H140,2)</f>
        <v>0</v>
      </c>
      <c r="K140" s="227" t="s">
        <v>1</v>
      </c>
      <c r="L140" s="44"/>
      <c r="M140" s="232" t="s">
        <v>1</v>
      </c>
      <c r="N140" s="233" t="s">
        <v>45</v>
      </c>
      <c r="O140" s="91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6" t="s">
        <v>140</v>
      </c>
      <c r="AT140" s="236" t="s">
        <v>136</v>
      </c>
      <c r="AU140" s="236" t="s">
        <v>21</v>
      </c>
      <c r="AY140" s="17" t="s">
        <v>135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7" t="s">
        <v>21</v>
      </c>
      <c r="BK140" s="237">
        <f>ROUND(I140*H140,2)</f>
        <v>0</v>
      </c>
      <c r="BL140" s="17" t="s">
        <v>140</v>
      </c>
      <c r="BM140" s="236" t="s">
        <v>168</v>
      </c>
    </row>
    <row r="141" s="2" customFormat="1">
      <c r="A141" s="38"/>
      <c r="B141" s="39"/>
      <c r="C141" s="40"/>
      <c r="D141" s="238" t="s">
        <v>142</v>
      </c>
      <c r="E141" s="40"/>
      <c r="F141" s="239" t="s">
        <v>169</v>
      </c>
      <c r="G141" s="40"/>
      <c r="H141" s="40"/>
      <c r="I141" s="195"/>
      <c r="J141" s="40"/>
      <c r="K141" s="40"/>
      <c r="L141" s="44"/>
      <c r="M141" s="240"/>
      <c r="N141" s="24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142</v>
      </c>
      <c r="AU141" s="17" t="s">
        <v>21</v>
      </c>
    </row>
    <row r="142" s="2" customFormat="1" ht="16.5" customHeight="1">
      <c r="A142" s="38"/>
      <c r="B142" s="39"/>
      <c r="C142" s="225" t="s">
        <v>170</v>
      </c>
      <c r="D142" s="225" t="s">
        <v>136</v>
      </c>
      <c r="E142" s="226" t="s">
        <v>171</v>
      </c>
      <c r="F142" s="227" t="s">
        <v>172</v>
      </c>
      <c r="G142" s="228" t="s">
        <v>139</v>
      </c>
      <c r="H142" s="229">
        <v>1</v>
      </c>
      <c r="I142" s="230"/>
      <c r="J142" s="231">
        <f>ROUND(I142*H142,2)</f>
        <v>0</v>
      </c>
      <c r="K142" s="227" t="s">
        <v>1</v>
      </c>
      <c r="L142" s="44"/>
      <c r="M142" s="232" t="s">
        <v>1</v>
      </c>
      <c r="N142" s="233" t="s">
        <v>45</v>
      </c>
      <c r="O142" s="91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6" t="s">
        <v>140</v>
      </c>
      <c r="AT142" s="236" t="s">
        <v>136</v>
      </c>
      <c r="AU142" s="236" t="s">
        <v>21</v>
      </c>
      <c r="AY142" s="17" t="s">
        <v>135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7" t="s">
        <v>21</v>
      </c>
      <c r="BK142" s="237">
        <f>ROUND(I142*H142,2)</f>
        <v>0</v>
      </c>
      <c r="BL142" s="17" t="s">
        <v>140</v>
      </c>
      <c r="BM142" s="236" t="s">
        <v>173</v>
      </c>
    </row>
    <row r="143" s="2" customFormat="1">
      <c r="A143" s="38"/>
      <c r="B143" s="39"/>
      <c r="C143" s="40"/>
      <c r="D143" s="238" t="s">
        <v>142</v>
      </c>
      <c r="E143" s="40"/>
      <c r="F143" s="239" t="s">
        <v>174</v>
      </c>
      <c r="G143" s="40"/>
      <c r="H143" s="40"/>
      <c r="I143" s="195"/>
      <c r="J143" s="40"/>
      <c r="K143" s="40"/>
      <c r="L143" s="44"/>
      <c r="M143" s="240"/>
      <c r="N143" s="241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142</v>
      </c>
      <c r="AU143" s="17" t="s">
        <v>21</v>
      </c>
    </row>
    <row r="144" s="2" customFormat="1" ht="16.5" customHeight="1">
      <c r="A144" s="38"/>
      <c r="B144" s="39"/>
      <c r="C144" s="225" t="s">
        <v>175</v>
      </c>
      <c r="D144" s="225" t="s">
        <v>136</v>
      </c>
      <c r="E144" s="226" t="s">
        <v>176</v>
      </c>
      <c r="F144" s="227" t="s">
        <v>177</v>
      </c>
      <c r="G144" s="228" t="s">
        <v>139</v>
      </c>
      <c r="H144" s="229">
        <v>1</v>
      </c>
      <c r="I144" s="230"/>
      <c r="J144" s="231">
        <f>ROUND(I144*H144,2)</f>
        <v>0</v>
      </c>
      <c r="K144" s="227" t="s">
        <v>1</v>
      </c>
      <c r="L144" s="44"/>
      <c r="M144" s="232" t="s">
        <v>1</v>
      </c>
      <c r="N144" s="233" t="s">
        <v>45</v>
      </c>
      <c r="O144" s="91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6" t="s">
        <v>140</v>
      </c>
      <c r="AT144" s="236" t="s">
        <v>136</v>
      </c>
      <c r="AU144" s="236" t="s">
        <v>21</v>
      </c>
      <c r="AY144" s="17" t="s">
        <v>135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7" t="s">
        <v>21</v>
      </c>
      <c r="BK144" s="237">
        <f>ROUND(I144*H144,2)</f>
        <v>0</v>
      </c>
      <c r="BL144" s="17" t="s">
        <v>140</v>
      </c>
      <c r="BM144" s="236" t="s">
        <v>178</v>
      </c>
    </row>
    <row r="145" s="2" customFormat="1">
      <c r="A145" s="38"/>
      <c r="B145" s="39"/>
      <c r="C145" s="40"/>
      <c r="D145" s="238" t="s">
        <v>142</v>
      </c>
      <c r="E145" s="40"/>
      <c r="F145" s="239" t="s">
        <v>179</v>
      </c>
      <c r="G145" s="40"/>
      <c r="H145" s="40"/>
      <c r="I145" s="195"/>
      <c r="J145" s="40"/>
      <c r="K145" s="40"/>
      <c r="L145" s="44"/>
      <c r="M145" s="240"/>
      <c r="N145" s="241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142</v>
      </c>
      <c r="AU145" s="17" t="s">
        <v>21</v>
      </c>
    </row>
    <row r="146" s="2" customFormat="1" ht="21.75" customHeight="1">
      <c r="A146" s="38"/>
      <c r="B146" s="39"/>
      <c r="C146" s="225" t="s">
        <v>26</v>
      </c>
      <c r="D146" s="225" t="s">
        <v>136</v>
      </c>
      <c r="E146" s="226" t="s">
        <v>180</v>
      </c>
      <c r="F146" s="227" t="s">
        <v>181</v>
      </c>
      <c r="G146" s="228" t="s">
        <v>139</v>
      </c>
      <c r="H146" s="229">
        <v>1</v>
      </c>
      <c r="I146" s="230"/>
      <c r="J146" s="231">
        <f>ROUND(I146*H146,2)</f>
        <v>0</v>
      </c>
      <c r="K146" s="227" t="s">
        <v>1</v>
      </c>
      <c r="L146" s="44"/>
      <c r="M146" s="232" t="s">
        <v>1</v>
      </c>
      <c r="N146" s="233" t="s">
        <v>45</v>
      </c>
      <c r="O146" s="91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6" t="s">
        <v>140</v>
      </c>
      <c r="AT146" s="236" t="s">
        <v>136</v>
      </c>
      <c r="AU146" s="236" t="s">
        <v>21</v>
      </c>
      <c r="AY146" s="17" t="s">
        <v>135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7" t="s">
        <v>21</v>
      </c>
      <c r="BK146" s="237">
        <f>ROUND(I146*H146,2)</f>
        <v>0</v>
      </c>
      <c r="BL146" s="17" t="s">
        <v>140</v>
      </c>
      <c r="BM146" s="236" t="s">
        <v>182</v>
      </c>
    </row>
    <row r="147" s="2" customFormat="1">
      <c r="A147" s="38"/>
      <c r="B147" s="39"/>
      <c r="C147" s="40"/>
      <c r="D147" s="238" t="s">
        <v>142</v>
      </c>
      <c r="E147" s="40"/>
      <c r="F147" s="239" t="s">
        <v>183</v>
      </c>
      <c r="G147" s="40"/>
      <c r="H147" s="40"/>
      <c r="I147" s="195"/>
      <c r="J147" s="40"/>
      <c r="K147" s="40"/>
      <c r="L147" s="44"/>
      <c r="M147" s="240"/>
      <c r="N147" s="241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142</v>
      </c>
      <c r="AU147" s="17" t="s">
        <v>21</v>
      </c>
    </row>
    <row r="148" s="2" customFormat="1">
      <c r="A148" s="38"/>
      <c r="B148" s="39"/>
      <c r="C148" s="225" t="s">
        <v>184</v>
      </c>
      <c r="D148" s="225" t="s">
        <v>136</v>
      </c>
      <c r="E148" s="226" t="s">
        <v>185</v>
      </c>
      <c r="F148" s="227" t="s">
        <v>186</v>
      </c>
      <c r="G148" s="228" t="s">
        <v>139</v>
      </c>
      <c r="H148" s="229">
        <v>1</v>
      </c>
      <c r="I148" s="230"/>
      <c r="J148" s="231">
        <f>ROUND(I148*H148,2)</f>
        <v>0</v>
      </c>
      <c r="K148" s="227" t="s">
        <v>1</v>
      </c>
      <c r="L148" s="44"/>
      <c r="M148" s="232" t="s">
        <v>1</v>
      </c>
      <c r="N148" s="233" t="s">
        <v>45</v>
      </c>
      <c r="O148" s="91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6" t="s">
        <v>140</v>
      </c>
      <c r="AT148" s="236" t="s">
        <v>136</v>
      </c>
      <c r="AU148" s="236" t="s">
        <v>21</v>
      </c>
      <c r="AY148" s="17" t="s">
        <v>135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7" t="s">
        <v>21</v>
      </c>
      <c r="BK148" s="237">
        <f>ROUND(I148*H148,2)</f>
        <v>0</v>
      </c>
      <c r="BL148" s="17" t="s">
        <v>140</v>
      </c>
      <c r="BM148" s="236" t="s">
        <v>187</v>
      </c>
    </row>
    <row r="149" s="2" customFormat="1">
      <c r="A149" s="38"/>
      <c r="B149" s="39"/>
      <c r="C149" s="40"/>
      <c r="D149" s="238" t="s">
        <v>142</v>
      </c>
      <c r="E149" s="40"/>
      <c r="F149" s="239" t="s">
        <v>188</v>
      </c>
      <c r="G149" s="40"/>
      <c r="H149" s="40"/>
      <c r="I149" s="195"/>
      <c r="J149" s="40"/>
      <c r="K149" s="40"/>
      <c r="L149" s="44"/>
      <c r="M149" s="240"/>
      <c r="N149" s="241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142</v>
      </c>
      <c r="AU149" s="17" t="s">
        <v>21</v>
      </c>
    </row>
    <row r="150" s="2" customFormat="1" ht="16.5" customHeight="1">
      <c r="A150" s="38"/>
      <c r="B150" s="39"/>
      <c r="C150" s="225" t="s">
        <v>189</v>
      </c>
      <c r="D150" s="225" t="s">
        <v>136</v>
      </c>
      <c r="E150" s="226" t="s">
        <v>190</v>
      </c>
      <c r="F150" s="227" t="s">
        <v>191</v>
      </c>
      <c r="G150" s="228" t="s">
        <v>139</v>
      </c>
      <c r="H150" s="229">
        <v>1</v>
      </c>
      <c r="I150" s="230"/>
      <c r="J150" s="231">
        <f>ROUND(I150*H150,2)</f>
        <v>0</v>
      </c>
      <c r="K150" s="227" t="s">
        <v>1</v>
      </c>
      <c r="L150" s="44"/>
      <c r="M150" s="232" t="s">
        <v>1</v>
      </c>
      <c r="N150" s="233" t="s">
        <v>45</v>
      </c>
      <c r="O150" s="91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6" t="s">
        <v>140</v>
      </c>
      <c r="AT150" s="236" t="s">
        <v>136</v>
      </c>
      <c r="AU150" s="236" t="s">
        <v>21</v>
      </c>
      <c r="AY150" s="17" t="s">
        <v>135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7" t="s">
        <v>21</v>
      </c>
      <c r="BK150" s="237">
        <f>ROUND(I150*H150,2)</f>
        <v>0</v>
      </c>
      <c r="BL150" s="17" t="s">
        <v>140</v>
      </c>
      <c r="BM150" s="236" t="s">
        <v>192</v>
      </c>
    </row>
    <row r="151" s="2" customFormat="1">
      <c r="A151" s="38"/>
      <c r="B151" s="39"/>
      <c r="C151" s="40"/>
      <c r="D151" s="238" t="s">
        <v>142</v>
      </c>
      <c r="E151" s="40"/>
      <c r="F151" s="239" t="s">
        <v>193</v>
      </c>
      <c r="G151" s="40"/>
      <c r="H151" s="40"/>
      <c r="I151" s="195"/>
      <c r="J151" s="40"/>
      <c r="K151" s="40"/>
      <c r="L151" s="44"/>
      <c r="M151" s="242"/>
      <c r="N151" s="243"/>
      <c r="O151" s="244"/>
      <c r="P151" s="244"/>
      <c r="Q151" s="244"/>
      <c r="R151" s="244"/>
      <c r="S151" s="244"/>
      <c r="T151" s="24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142</v>
      </c>
      <c r="AU151" s="17" t="s">
        <v>21</v>
      </c>
    </row>
    <row r="152" s="2" customFormat="1" ht="6.96" customHeight="1">
      <c r="A152" s="38"/>
      <c r="B152" s="66"/>
      <c r="C152" s="67"/>
      <c r="D152" s="67"/>
      <c r="E152" s="67"/>
      <c r="F152" s="67"/>
      <c r="G152" s="67"/>
      <c r="H152" s="67"/>
      <c r="I152" s="67"/>
      <c r="J152" s="67"/>
      <c r="K152" s="67"/>
      <c r="L152" s="44"/>
      <c r="M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</sheetData>
  <sheetProtection sheet="1" autoFilter="0" formatColumns="0" formatRows="0" objects="1" scenarios="1" spinCount="100000" saltValue="DXAGk8D2QxMtr28waAWqQZAV+xeqdruhk3dSnYd2VAISh7RjGsSyjsospPd9u3ruk5TNxZ4PVyjU8ltO5lm7WQ==" hashValue="06e5ZGfwTvx+6W9WOp2X5A0FrB6wij8Rd6HDQNOj9c0g5LTEOjOSHPX18dPEMxhgxX/6mkicLAsL4aNW1pPD+A==" algorithmName="SHA-512" password="CC35"/>
  <autoFilter ref="C126:K151"/>
  <mergeCells count="14">
    <mergeCell ref="E7:H7"/>
    <mergeCell ref="E9:H9"/>
    <mergeCell ref="E18:H18"/>
    <mergeCell ref="E27:H27"/>
    <mergeCell ref="E85:H85"/>
    <mergeCell ref="E87:H87"/>
    <mergeCell ref="D101:F101"/>
    <mergeCell ref="D102:F102"/>
    <mergeCell ref="D103:F103"/>
    <mergeCell ref="D104:F104"/>
    <mergeCell ref="D105:F10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 xml:space="preserve">Projekt polních cest C4 (úsek č.1),  C5 Netřebice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194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19</v>
      </c>
      <c r="E11" s="38"/>
      <c r="F11" s="143" t="s">
        <v>1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22</v>
      </c>
      <c r="E12" s="38"/>
      <c r="F12" s="143" t="s">
        <v>23</v>
      </c>
      <c r="G12" s="38"/>
      <c r="H12" s="38"/>
      <c r="I12" s="140" t="s">
        <v>24</v>
      </c>
      <c r="J12" s="144" t="str">
        <f>'Rekapitulace stavby'!AN8</f>
        <v>3. 3. 2021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28</v>
      </c>
      <c r="E14" s="38"/>
      <c r="F14" s="38"/>
      <c r="G14" s="38"/>
      <c r="H14" s="38"/>
      <c r="I14" s="140" t="s">
        <v>29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30</v>
      </c>
      <c r="F15" s="38"/>
      <c r="G15" s="38"/>
      <c r="H15" s="38"/>
      <c r="I15" s="140" t="s">
        <v>31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32</v>
      </c>
      <c r="E17" s="38"/>
      <c r="F17" s="38"/>
      <c r="G17" s="38"/>
      <c r="H17" s="38"/>
      <c r="I17" s="140" t="s">
        <v>29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31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34</v>
      </c>
      <c r="E20" s="38"/>
      <c r="F20" s="38"/>
      <c r="G20" s="38"/>
      <c r="H20" s="38"/>
      <c r="I20" s="140" t="s">
        <v>29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35</v>
      </c>
      <c r="F21" s="38"/>
      <c r="G21" s="38"/>
      <c r="H21" s="38"/>
      <c r="I21" s="140" t="s">
        <v>31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29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38</v>
      </c>
      <c r="F24" s="38"/>
      <c r="G24" s="38"/>
      <c r="H24" s="38"/>
      <c r="I24" s="140" t="s">
        <v>31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143" t="s">
        <v>102</v>
      </c>
      <c r="E30" s="38"/>
      <c r="F30" s="38"/>
      <c r="G30" s="38"/>
      <c r="H30" s="38"/>
      <c r="I30" s="38"/>
      <c r="J30" s="150">
        <f>J96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51" t="s">
        <v>103</v>
      </c>
      <c r="E31" s="38"/>
      <c r="F31" s="38"/>
      <c r="G31" s="38"/>
      <c r="H31" s="38"/>
      <c r="I31" s="38"/>
      <c r="J31" s="150">
        <f>J106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40</v>
      </c>
      <c r="E32" s="38"/>
      <c r="F32" s="38"/>
      <c r="G32" s="38"/>
      <c r="H32" s="38"/>
      <c r="I32" s="38"/>
      <c r="J32" s="153">
        <f>ROUND(J30 + J31,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9"/>
      <c r="E33" s="149"/>
      <c r="F33" s="149"/>
      <c r="G33" s="149"/>
      <c r="H33" s="149"/>
      <c r="I33" s="149"/>
      <c r="J33" s="149"/>
      <c r="K33" s="14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42</v>
      </c>
      <c r="G34" s="38"/>
      <c r="H34" s="38"/>
      <c r="I34" s="154" t="s">
        <v>41</v>
      </c>
      <c r="J34" s="154" t="s">
        <v>43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44</v>
      </c>
      <c r="E35" s="140" t="s">
        <v>45</v>
      </c>
      <c r="F35" s="156">
        <f>ROUND((SUM(BE106:BE113) + SUM(BE133:BE434)),  2)</f>
        <v>0</v>
      </c>
      <c r="G35" s="38"/>
      <c r="H35" s="38"/>
      <c r="I35" s="157">
        <v>0.20999999999999999</v>
      </c>
      <c r="J35" s="156">
        <f>ROUND(((SUM(BE106:BE113) + SUM(BE133:BE434))*I35),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0" t="s">
        <v>46</v>
      </c>
      <c r="F36" s="156">
        <f>ROUND((SUM(BF106:BF113) + SUM(BF133:BF434)),  2)</f>
        <v>0</v>
      </c>
      <c r="G36" s="38"/>
      <c r="H36" s="38"/>
      <c r="I36" s="157">
        <v>0.14999999999999999</v>
      </c>
      <c r="J36" s="156">
        <f>ROUND(((SUM(BF106:BF113) + SUM(BF133:BF434))*I36),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6">
        <f>ROUND((SUM(BG106:BG113) + SUM(BG133:BG434)),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0" t="s">
        <v>48</v>
      </c>
      <c r="F38" s="156">
        <f>ROUND((SUM(BH106:BH113) + SUM(BH133:BH434)),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0" t="s">
        <v>49</v>
      </c>
      <c r="F39" s="156">
        <f>ROUND((SUM(BI106:BI113) + SUM(BI133:BI434)),  2)</f>
        <v>0</v>
      </c>
      <c r="G39" s="38"/>
      <c r="H39" s="38"/>
      <c r="I39" s="157">
        <v>0</v>
      </c>
      <c r="J39" s="156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50</v>
      </c>
      <c r="E41" s="160"/>
      <c r="F41" s="160"/>
      <c r="G41" s="161" t="s">
        <v>51</v>
      </c>
      <c r="H41" s="162" t="s">
        <v>52</v>
      </c>
      <c r="I41" s="160"/>
      <c r="J41" s="163">
        <f>SUM(J32:J39)</f>
        <v>0</v>
      </c>
      <c r="K41" s="164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5" t="s">
        <v>53</v>
      </c>
      <c r="E50" s="166"/>
      <c r="F50" s="166"/>
      <c r="G50" s="165" t="s">
        <v>54</v>
      </c>
      <c r="H50" s="166"/>
      <c r="I50" s="166"/>
      <c r="J50" s="166"/>
      <c r="K50" s="166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7" t="s">
        <v>55</v>
      </c>
      <c r="E61" s="168"/>
      <c r="F61" s="169" t="s">
        <v>56</v>
      </c>
      <c r="G61" s="167" t="s">
        <v>55</v>
      </c>
      <c r="H61" s="168"/>
      <c r="I61" s="168"/>
      <c r="J61" s="170" t="s">
        <v>56</v>
      </c>
      <c r="K61" s="168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5" t="s">
        <v>57</v>
      </c>
      <c r="E65" s="171"/>
      <c r="F65" s="171"/>
      <c r="G65" s="165" t="s">
        <v>58</v>
      </c>
      <c r="H65" s="171"/>
      <c r="I65" s="171"/>
      <c r="J65" s="171"/>
      <c r="K65" s="171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7" t="s">
        <v>55</v>
      </c>
      <c r="E76" s="168"/>
      <c r="F76" s="169" t="s">
        <v>56</v>
      </c>
      <c r="G76" s="167" t="s">
        <v>55</v>
      </c>
      <c r="H76" s="168"/>
      <c r="I76" s="168"/>
      <c r="J76" s="170" t="s">
        <v>56</v>
      </c>
      <c r="K76" s="168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6" t="str">
        <f>E7</f>
        <v xml:space="preserve">Projekt polních cest C4 (úsek č.1),  C5 Netřebice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SO 101.01 -  KOMUNIKACE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22</v>
      </c>
      <c r="D89" s="40"/>
      <c r="E89" s="40"/>
      <c r="F89" s="27" t="str">
        <f>F12</f>
        <v>Netřebice</v>
      </c>
      <c r="G89" s="40"/>
      <c r="H89" s="40"/>
      <c r="I89" s="32" t="s">
        <v>24</v>
      </c>
      <c r="J89" s="79" t="str">
        <f>IF(J12="","",J12)</f>
        <v>3. 3. 2021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28</v>
      </c>
      <c r="D91" s="40"/>
      <c r="E91" s="40"/>
      <c r="F91" s="27" t="str">
        <f>E15</f>
        <v>Česká republika - Státní pozemkový úřad</v>
      </c>
      <c r="G91" s="40"/>
      <c r="H91" s="40"/>
      <c r="I91" s="32" t="s">
        <v>34</v>
      </c>
      <c r="J91" s="36" t="str">
        <f>E21</f>
        <v>Ing. Roman Fišer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32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Dopravně inženýrská kancelář, s. 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7" t="s">
        <v>105</v>
      </c>
      <c r="D94" s="178"/>
      <c r="E94" s="178"/>
      <c r="F94" s="178"/>
      <c r="G94" s="178"/>
      <c r="H94" s="178"/>
      <c r="I94" s="178"/>
      <c r="J94" s="179" t="s">
        <v>106</v>
      </c>
      <c r="K94" s="17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0" t="s">
        <v>107</v>
      </c>
      <c r="D96" s="40"/>
      <c r="E96" s="40"/>
      <c r="F96" s="40"/>
      <c r="G96" s="40"/>
      <c r="H96" s="40"/>
      <c r="I96" s="40"/>
      <c r="J96" s="110">
        <f>J133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81"/>
      <c r="C97" s="182"/>
      <c r="D97" s="183" t="s">
        <v>195</v>
      </c>
      <c r="E97" s="184"/>
      <c r="F97" s="184"/>
      <c r="G97" s="184"/>
      <c r="H97" s="184"/>
      <c r="I97" s="184"/>
      <c r="J97" s="185">
        <f>J134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46"/>
      <c r="C98" s="247"/>
      <c r="D98" s="248" t="s">
        <v>196</v>
      </c>
      <c r="E98" s="249"/>
      <c r="F98" s="249"/>
      <c r="G98" s="249"/>
      <c r="H98" s="249"/>
      <c r="I98" s="249"/>
      <c r="J98" s="250">
        <f>J135</f>
        <v>0</v>
      </c>
      <c r="K98" s="247"/>
      <c r="L98" s="251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46"/>
      <c r="C99" s="247"/>
      <c r="D99" s="248" t="s">
        <v>197</v>
      </c>
      <c r="E99" s="249"/>
      <c r="F99" s="249"/>
      <c r="G99" s="249"/>
      <c r="H99" s="249"/>
      <c r="I99" s="249"/>
      <c r="J99" s="250">
        <f>J265</f>
        <v>0</v>
      </c>
      <c r="K99" s="247"/>
      <c r="L99" s="251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46"/>
      <c r="C100" s="247"/>
      <c r="D100" s="248" t="s">
        <v>198</v>
      </c>
      <c r="E100" s="249"/>
      <c r="F100" s="249"/>
      <c r="G100" s="249"/>
      <c r="H100" s="249"/>
      <c r="I100" s="249"/>
      <c r="J100" s="250">
        <f>J305</f>
        <v>0</v>
      </c>
      <c r="K100" s="247"/>
      <c r="L100" s="251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46"/>
      <c r="C101" s="247"/>
      <c r="D101" s="248" t="s">
        <v>199</v>
      </c>
      <c r="E101" s="249"/>
      <c r="F101" s="249"/>
      <c r="G101" s="249"/>
      <c r="H101" s="249"/>
      <c r="I101" s="249"/>
      <c r="J101" s="250">
        <f>J399</f>
        <v>0</v>
      </c>
      <c r="K101" s="247"/>
      <c r="L101" s="251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46"/>
      <c r="C102" s="247"/>
      <c r="D102" s="248" t="s">
        <v>200</v>
      </c>
      <c r="E102" s="249"/>
      <c r="F102" s="249"/>
      <c r="G102" s="249"/>
      <c r="H102" s="249"/>
      <c r="I102" s="249"/>
      <c r="J102" s="250">
        <f>J406</f>
        <v>0</v>
      </c>
      <c r="K102" s="247"/>
      <c r="L102" s="251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46"/>
      <c r="C103" s="247"/>
      <c r="D103" s="248" t="s">
        <v>201</v>
      </c>
      <c r="E103" s="249"/>
      <c r="F103" s="249"/>
      <c r="G103" s="249"/>
      <c r="H103" s="249"/>
      <c r="I103" s="249"/>
      <c r="J103" s="250">
        <f>J432</f>
        <v>0</v>
      </c>
      <c r="K103" s="247"/>
      <c r="L103" s="251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9.28" customHeight="1">
      <c r="A106" s="38"/>
      <c r="B106" s="39"/>
      <c r="C106" s="180" t="s">
        <v>110</v>
      </c>
      <c r="D106" s="40"/>
      <c r="E106" s="40"/>
      <c r="F106" s="40"/>
      <c r="G106" s="40"/>
      <c r="H106" s="40"/>
      <c r="I106" s="40"/>
      <c r="J106" s="187">
        <f>ROUND(J107 + J108 + J109 + J110 + J111 + J112,2)</f>
        <v>0</v>
      </c>
      <c r="K106" s="40"/>
      <c r="L106" s="63"/>
      <c r="N106" s="188" t="s">
        <v>44</v>
      </c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8" customHeight="1">
      <c r="A107" s="38"/>
      <c r="B107" s="39"/>
      <c r="C107" s="40"/>
      <c r="D107" s="189" t="s">
        <v>111</v>
      </c>
      <c r="E107" s="190"/>
      <c r="F107" s="190"/>
      <c r="G107" s="40"/>
      <c r="H107" s="40"/>
      <c r="I107" s="40"/>
      <c r="J107" s="191">
        <v>0</v>
      </c>
      <c r="K107" s="40"/>
      <c r="L107" s="192"/>
      <c r="M107" s="193"/>
      <c r="N107" s="194" t="s">
        <v>46</v>
      </c>
      <c r="O107" s="193"/>
      <c r="P107" s="193"/>
      <c r="Q107" s="193"/>
      <c r="R107" s="193"/>
      <c r="S107" s="195"/>
      <c r="T107" s="195"/>
      <c r="U107" s="195"/>
      <c r="V107" s="195"/>
      <c r="W107" s="195"/>
      <c r="X107" s="195"/>
      <c r="Y107" s="195"/>
      <c r="Z107" s="195"/>
      <c r="AA107" s="195"/>
      <c r="AB107" s="195"/>
      <c r="AC107" s="195"/>
      <c r="AD107" s="195"/>
      <c r="AE107" s="195"/>
      <c r="AF107" s="193"/>
      <c r="AG107" s="193"/>
      <c r="AH107" s="193"/>
      <c r="AI107" s="193"/>
      <c r="AJ107" s="193"/>
      <c r="AK107" s="193"/>
      <c r="AL107" s="193"/>
      <c r="AM107" s="193"/>
      <c r="AN107" s="193"/>
      <c r="AO107" s="193"/>
      <c r="AP107" s="193"/>
      <c r="AQ107" s="193"/>
      <c r="AR107" s="193"/>
      <c r="AS107" s="193"/>
      <c r="AT107" s="193"/>
      <c r="AU107" s="193"/>
      <c r="AV107" s="193"/>
      <c r="AW107" s="193"/>
      <c r="AX107" s="193"/>
      <c r="AY107" s="196" t="s">
        <v>112</v>
      </c>
      <c r="AZ107" s="193"/>
      <c r="BA107" s="193"/>
      <c r="BB107" s="193"/>
      <c r="BC107" s="193"/>
      <c r="BD107" s="193"/>
      <c r="BE107" s="197">
        <f>IF(N107="základní",J107,0)</f>
        <v>0</v>
      </c>
      <c r="BF107" s="197">
        <f>IF(N107="snížená",J107,0)</f>
        <v>0</v>
      </c>
      <c r="BG107" s="197">
        <f>IF(N107="zákl. přenesená",J107,0)</f>
        <v>0</v>
      </c>
      <c r="BH107" s="197">
        <f>IF(N107="sníž. přenesená",J107,0)</f>
        <v>0</v>
      </c>
      <c r="BI107" s="197">
        <f>IF(N107="nulová",J107,0)</f>
        <v>0</v>
      </c>
      <c r="BJ107" s="196" t="s">
        <v>89</v>
      </c>
      <c r="BK107" s="193"/>
      <c r="BL107" s="193"/>
      <c r="BM107" s="193"/>
    </row>
    <row r="108" s="2" customFormat="1" ht="18" customHeight="1">
      <c r="A108" s="38"/>
      <c r="B108" s="39"/>
      <c r="C108" s="40"/>
      <c r="D108" s="189" t="s">
        <v>113</v>
      </c>
      <c r="E108" s="190"/>
      <c r="F108" s="190"/>
      <c r="G108" s="40"/>
      <c r="H108" s="40"/>
      <c r="I108" s="40"/>
      <c r="J108" s="191">
        <v>0</v>
      </c>
      <c r="K108" s="40"/>
      <c r="L108" s="192"/>
      <c r="M108" s="193"/>
      <c r="N108" s="194" t="s">
        <v>46</v>
      </c>
      <c r="O108" s="193"/>
      <c r="P108" s="193"/>
      <c r="Q108" s="193"/>
      <c r="R108" s="193"/>
      <c r="S108" s="195"/>
      <c r="T108" s="195"/>
      <c r="U108" s="195"/>
      <c r="V108" s="195"/>
      <c r="W108" s="195"/>
      <c r="X108" s="195"/>
      <c r="Y108" s="195"/>
      <c r="Z108" s="195"/>
      <c r="AA108" s="195"/>
      <c r="AB108" s="195"/>
      <c r="AC108" s="195"/>
      <c r="AD108" s="195"/>
      <c r="AE108" s="195"/>
      <c r="AF108" s="193"/>
      <c r="AG108" s="193"/>
      <c r="AH108" s="193"/>
      <c r="AI108" s="193"/>
      <c r="AJ108" s="193"/>
      <c r="AK108" s="193"/>
      <c r="AL108" s="193"/>
      <c r="AM108" s="193"/>
      <c r="AN108" s="193"/>
      <c r="AO108" s="193"/>
      <c r="AP108" s="193"/>
      <c r="AQ108" s="193"/>
      <c r="AR108" s="193"/>
      <c r="AS108" s="193"/>
      <c r="AT108" s="193"/>
      <c r="AU108" s="193"/>
      <c r="AV108" s="193"/>
      <c r="AW108" s="193"/>
      <c r="AX108" s="193"/>
      <c r="AY108" s="196" t="s">
        <v>112</v>
      </c>
      <c r="AZ108" s="193"/>
      <c r="BA108" s="193"/>
      <c r="BB108" s="193"/>
      <c r="BC108" s="193"/>
      <c r="BD108" s="193"/>
      <c r="BE108" s="197">
        <f>IF(N108="základní",J108,0)</f>
        <v>0</v>
      </c>
      <c r="BF108" s="197">
        <f>IF(N108="snížená",J108,0)</f>
        <v>0</v>
      </c>
      <c r="BG108" s="197">
        <f>IF(N108="zákl. přenesená",J108,0)</f>
        <v>0</v>
      </c>
      <c r="BH108" s="197">
        <f>IF(N108="sníž. přenesená",J108,0)</f>
        <v>0</v>
      </c>
      <c r="BI108" s="197">
        <f>IF(N108="nulová",J108,0)</f>
        <v>0</v>
      </c>
      <c r="BJ108" s="196" t="s">
        <v>89</v>
      </c>
      <c r="BK108" s="193"/>
      <c r="BL108" s="193"/>
      <c r="BM108" s="193"/>
    </row>
    <row r="109" s="2" customFormat="1" ht="18" customHeight="1">
      <c r="A109" s="38"/>
      <c r="B109" s="39"/>
      <c r="C109" s="40"/>
      <c r="D109" s="189" t="s">
        <v>114</v>
      </c>
      <c r="E109" s="190"/>
      <c r="F109" s="190"/>
      <c r="G109" s="40"/>
      <c r="H109" s="40"/>
      <c r="I109" s="40"/>
      <c r="J109" s="191">
        <v>0</v>
      </c>
      <c r="K109" s="40"/>
      <c r="L109" s="192"/>
      <c r="M109" s="193"/>
      <c r="N109" s="194" t="s">
        <v>46</v>
      </c>
      <c r="O109" s="193"/>
      <c r="P109" s="193"/>
      <c r="Q109" s="193"/>
      <c r="R109" s="193"/>
      <c r="S109" s="195"/>
      <c r="T109" s="195"/>
      <c r="U109" s="195"/>
      <c r="V109" s="195"/>
      <c r="W109" s="195"/>
      <c r="X109" s="195"/>
      <c r="Y109" s="195"/>
      <c r="Z109" s="195"/>
      <c r="AA109" s="195"/>
      <c r="AB109" s="195"/>
      <c r="AC109" s="195"/>
      <c r="AD109" s="195"/>
      <c r="AE109" s="195"/>
      <c r="AF109" s="193"/>
      <c r="AG109" s="193"/>
      <c r="AH109" s="193"/>
      <c r="AI109" s="193"/>
      <c r="AJ109" s="193"/>
      <c r="AK109" s="193"/>
      <c r="AL109" s="193"/>
      <c r="AM109" s="193"/>
      <c r="AN109" s="193"/>
      <c r="AO109" s="193"/>
      <c r="AP109" s="193"/>
      <c r="AQ109" s="193"/>
      <c r="AR109" s="193"/>
      <c r="AS109" s="193"/>
      <c r="AT109" s="193"/>
      <c r="AU109" s="193"/>
      <c r="AV109" s="193"/>
      <c r="AW109" s="193"/>
      <c r="AX109" s="193"/>
      <c r="AY109" s="196" t="s">
        <v>112</v>
      </c>
      <c r="AZ109" s="193"/>
      <c r="BA109" s="193"/>
      <c r="BB109" s="193"/>
      <c r="BC109" s="193"/>
      <c r="BD109" s="193"/>
      <c r="BE109" s="197">
        <f>IF(N109="základní",J109,0)</f>
        <v>0</v>
      </c>
      <c r="BF109" s="197">
        <f>IF(N109="snížená",J109,0)</f>
        <v>0</v>
      </c>
      <c r="BG109" s="197">
        <f>IF(N109="zákl. přenesená",J109,0)</f>
        <v>0</v>
      </c>
      <c r="BH109" s="197">
        <f>IF(N109="sníž. přenesená",J109,0)</f>
        <v>0</v>
      </c>
      <c r="BI109" s="197">
        <f>IF(N109="nulová",J109,0)</f>
        <v>0</v>
      </c>
      <c r="BJ109" s="196" t="s">
        <v>89</v>
      </c>
      <c r="BK109" s="193"/>
      <c r="BL109" s="193"/>
      <c r="BM109" s="193"/>
    </row>
    <row r="110" s="2" customFormat="1" ht="18" customHeight="1">
      <c r="A110" s="38"/>
      <c r="B110" s="39"/>
      <c r="C110" s="40"/>
      <c r="D110" s="189" t="s">
        <v>115</v>
      </c>
      <c r="E110" s="190"/>
      <c r="F110" s="190"/>
      <c r="G110" s="40"/>
      <c r="H110" s="40"/>
      <c r="I110" s="40"/>
      <c r="J110" s="191">
        <v>0</v>
      </c>
      <c r="K110" s="40"/>
      <c r="L110" s="192"/>
      <c r="M110" s="193"/>
      <c r="N110" s="194" t="s">
        <v>46</v>
      </c>
      <c r="O110" s="193"/>
      <c r="P110" s="193"/>
      <c r="Q110" s="193"/>
      <c r="R110" s="193"/>
      <c r="S110" s="195"/>
      <c r="T110" s="195"/>
      <c r="U110" s="195"/>
      <c r="V110" s="195"/>
      <c r="W110" s="195"/>
      <c r="X110" s="195"/>
      <c r="Y110" s="195"/>
      <c r="Z110" s="195"/>
      <c r="AA110" s="195"/>
      <c r="AB110" s="195"/>
      <c r="AC110" s="195"/>
      <c r="AD110" s="195"/>
      <c r="AE110" s="195"/>
      <c r="AF110" s="193"/>
      <c r="AG110" s="193"/>
      <c r="AH110" s="193"/>
      <c r="AI110" s="193"/>
      <c r="AJ110" s="193"/>
      <c r="AK110" s="193"/>
      <c r="AL110" s="193"/>
      <c r="AM110" s="193"/>
      <c r="AN110" s="193"/>
      <c r="AO110" s="193"/>
      <c r="AP110" s="193"/>
      <c r="AQ110" s="193"/>
      <c r="AR110" s="193"/>
      <c r="AS110" s="193"/>
      <c r="AT110" s="193"/>
      <c r="AU110" s="193"/>
      <c r="AV110" s="193"/>
      <c r="AW110" s="193"/>
      <c r="AX110" s="193"/>
      <c r="AY110" s="196" t="s">
        <v>112</v>
      </c>
      <c r="AZ110" s="193"/>
      <c r="BA110" s="193"/>
      <c r="BB110" s="193"/>
      <c r="BC110" s="193"/>
      <c r="BD110" s="193"/>
      <c r="BE110" s="197">
        <f>IF(N110="základní",J110,0)</f>
        <v>0</v>
      </c>
      <c r="BF110" s="197">
        <f>IF(N110="snížená",J110,0)</f>
        <v>0</v>
      </c>
      <c r="BG110" s="197">
        <f>IF(N110="zákl. přenesená",J110,0)</f>
        <v>0</v>
      </c>
      <c r="BH110" s="197">
        <f>IF(N110="sníž. přenesená",J110,0)</f>
        <v>0</v>
      </c>
      <c r="BI110" s="197">
        <f>IF(N110="nulová",J110,0)</f>
        <v>0</v>
      </c>
      <c r="BJ110" s="196" t="s">
        <v>89</v>
      </c>
      <c r="BK110" s="193"/>
      <c r="BL110" s="193"/>
      <c r="BM110" s="193"/>
    </row>
    <row r="111" s="2" customFormat="1" ht="18" customHeight="1">
      <c r="A111" s="38"/>
      <c r="B111" s="39"/>
      <c r="C111" s="40"/>
      <c r="D111" s="189" t="s">
        <v>116</v>
      </c>
      <c r="E111" s="190"/>
      <c r="F111" s="190"/>
      <c r="G111" s="40"/>
      <c r="H111" s="40"/>
      <c r="I111" s="40"/>
      <c r="J111" s="191">
        <v>0</v>
      </c>
      <c r="K111" s="40"/>
      <c r="L111" s="192"/>
      <c r="M111" s="193"/>
      <c r="N111" s="194" t="s">
        <v>46</v>
      </c>
      <c r="O111" s="193"/>
      <c r="P111" s="193"/>
      <c r="Q111" s="193"/>
      <c r="R111" s="193"/>
      <c r="S111" s="195"/>
      <c r="T111" s="195"/>
      <c r="U111" s="195"/>
      <c r="V111" s="195"/>
      <c r="W111" s="195"/>
      <c r="X111" s="195"/>
      <c r="Y111" s="195"/>
      <c r="Z111" s="195"/>
      <c r="AA111" s="195"/>
      <c r="AB111" s="195"/>
      <c r="AC111" s="195"/>
      <c r="AD111" s="195"/>
      <c r="AE111" s="195"/>
      <c r="AF111" s="193"/>
      <c r="AG111" s="193"/>
      <c r="AH111" s="193"/>
      <c r="AI111" s="193"/>
      <c r="AJ111" s="193"/>
      <c r="AK111" s="193"/>
      <c r="AL111" s="193"/>
      <c r="AM111" s="193"/>
      <c r="AN111" s="193"/>
      <c r="AO111" s="193"/>
      <c r="AP111" s="193"/>
      <c r="AQ111" s="193"/>
      <c r="AR111" s="193"/>
      <c r="AS111" s="193"/>
      <c r="AT111" s="193"/>
      <c r="AU111" s="193"/>
      <c r="AV111" s="193"/>
      <c r="AW111" s="193"/>
      <c r="AX111" s="193"/>
      <c r="AY111" s="196" t="s">
        <v>112</v>
      </c>
      <c r="AZ111" s="193"/>
      <c r="BA111" s="193"/>
      <c r="BB111" s="193"/>
      <c r="BC111" s="193"/>
      <c r="BD111" s="193"/>
      <c r="BE111" s="197">
        <f>IF(N111="základní",J111,0)</f>
        <v>0</v>
      </c>
      <c r="BF111" s="197">
        <f>IF(N111="snížená",J111,0)</f>
        <v>0</v>
      </c>
      <c r="BG111" s="197">
        <f>IF(N111="zákl. přenesená",J111,0)</f>
        <v>0</v>
      </c>
      <c r="BH111" s="197">
        <f>IF(N111="sníž. přenesená",J111,0)</f>
        <v>0</v>
      </c>
      <c r="BI111" s="197">
        <f>IF(N111="nulová",J111,0)</f>
        <v>0</v>
      </c>
      <c r="BJ111" s="196" t="s">
        <v>89</v>
      </c>
      <c r="BK111" s="193"/>
      <c r="BL111" s="193"/>
      <c r="BM111" s="193"/>
    </row>
    <row r="112" s="2" customFormat="1" ht="18" customHeight="1">
      <c r="A112" s="38"/>
      <c r="B112" s="39"/>
      <c r="C112" s="40"/>
      <c r="D112" s="190" t="s">
        <v>117</v>
      </c>
      <c r="E112" s="40"/>
      <c r="F112" s="40"/>
      <c r="G112" s="40"/>
      <c r="H112" s="40"/>
      <c r="I112" s="40"/>
      <c r="J112" s="191">
        <f>ROUND(J30*T112,2)</f>
        <v>0</v>
      </c>
      <c r="K112" s="40"/>
      <c r="L112" s="192"/>
      <c r="M112" s="193"/>
      <c r="N112" s="194" t="s">
        <v>46</v>
      </c>
      <c r="O112" s="193"/>
      <c r="P112" s="193"/>
      <c r="Q112" s="193"/>
      <c r="R112" s="193"/>
      <c r="S112" s="195"/>
      <c r="T112" s="195"/>
      <c r="U112" s="195"/>
      <c r="V112" s="195"/>
      <c r="W112" s="195"/>
      <c r="X112" s="195"/>
      <c r="Y112" s="195"/>
      <c r="Z112" s="195"/>
      <c r="AA112" s="195"/>
      <c r="AB112" s="195"/>
      <c r="AC112" s="195"/>
      <c r="AD112" s="195"/>
      <c r="AE112" s="195"/>
      <c r="AF112" s="193"/>
      <c r="AG112" s="193"/>
      <c r="AH112" s="193"/>
      <c r="AI112" s="193"/>
      <c r="AJ112" s="193"/>
      <c r="AK112" s="193"/>
      <c r="AL112" s="193"/>
      <c r="AM112" s="193"/>
      <c r="AN112" s="193"/>
      <c r="AO112" s="193"/>
      <c r="AP112" s="193"/>
      <c r="AQ112" s="193"/>
      <c r="AR112" s="193"/>
      <c r="AS112" s="193"/>
      <c r="AT112" s="193"/>
      <c r="AU112" s="193"/>
      <c r="AV112" s="193"/>
      <c r="AW112" s="193"/>
      <c r="AX112" s="193"/>
      <c r="AY112" s="196" t="s">
        <v>118</v>
      </c>
      <c r="AZ112" s="193"/>
      <c r="BA112" s="193"/>
      <c r="BB112" s="193"/>
      <c r="BC112" s="193"/>
      <c r="BD112" s="193"/>
      <c r="BE112" s="197">
        <f>IF(N112="základní",J112,0)</f>
        <v>0</v>
      </c>
      <c r="BF112" s="197">
        <f>IF(N112="snížená",J112,0)</f>
        <v>0</v>
      </c>
      <c r="BG112" s="197">
        <f>IF(N112="zákl. přenesená",J112,0)</f>
        <v>0</v>
      </c>
      <c r="BH112" s="197">
        <f>IF(N112="sníž. přenesená",J112,0)</f>
        <v>0</v>
      </c>
      <c r="BI112" s="197">
        <f>IF(N112="nulová",J112,0)</f>
        <v>0</v>
      </c>
      <c r="BJ112" s="196" t="s">
        <v>89</v>
      </c>
      <c r="BK112" s="193"/>
      <c r="BL112" s="193"/>
      <c r="BM112" s="193"/>
    </row>
    <row r="113" s="2" customForma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9.28" customHeight="1">
      <c r="A114" s="38"/>
      <c r="B114" s="39"/>
      <c r="C114" s="198" t="s">
        <v>119</v>
      </c>
      <c r="D114" s="178"/>
      <c r="E114" s="178"/>
      <c r="F114" s="178"/>
      <c r="G114" s="178"/>
      <c r="H114" s="178"/>
      <c r="I114" s="178"/>
      <c r="J114" s="199">
        <f>ROUND(J96+J106,2)</f>
        <v>0</v>
      </c>
      <c r="K114" s="178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69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120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76" t="str">
        <f>E7</f>
        <v xml:space="preserve">Projekt polních cest C4 (úsek č.1),  C5 Netřebice</v>
      </c>
      <c r="F123" s="32"/>
      <c r="G123" s="32"/>
      <c r="H123" s="32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100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76" t="str">
        <f>E9</f>
        <v xml:space="preserve">SO 101.01 -  KOMUNIKACE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22</v>
      </c>
      <c r="D127" s="40"/>
      <c r="E127" s="40"/>
      <c r="F127" s="27" t="str">
        <f>F12</f>
        <v>Netřebice</v>
      </c>
      <c r="G127" s="40"/>
      <c r="H127" s="40"/>
      <c r="I127" s="32" t="s">
        <v>24</v>
      </c>
      <c r="J127" s="79" t="str">
        <f>IF(J12="","",J12)</f>
        <v>3. 3. 2021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28</v>
      </c>
      <c r="D129" s="40"/>
      <c r="E129" s="40"/>
      <c r="F129" s="27" t="str">
        <f>E15</f>
        <v>Česká republika - Státní pozemkový úřad</v>
      </c>
      <c r="G129" s="40"/>
      <c r="H129" s="40"/>
      <c r="I129" s="32" t="s">
        <v>34</v>
      </c>
      <c r="J129" s="36" t="str">
        <f>E21</f>
        <v>Ing. Roman Fišer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5.65" customHeight="1">
      <c r="A130" s="38"/>
      <c r="B130" s="39"/>
      <c r="C130" s="32" t="s">
        <v>32</v>
      </c>
      <c r="D130" s="40"/>
      <c r="E130" s="40"/>
      <c r="F130" s="27" t="str">
        <f>IF(E18="","",E18)</f>
        <v>Vyplň údaj</v>
      </c>
      <c r="G130" s="40"/>
      <c r="H130" s="40"/>
      <c r="I130" s="32" t="s">
        <v>37</v>
      </c>
      <c r="J130" s="36" t="str">
        <f>E24</f>
        <v>Dopravně inženýrská kancelář, s. r.o.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0" customFormat="1" ht="29.28" customHeight="1">
      <c r="A132" s="200"/>
      <c r="B132" s="201"/>
      <c r="C132" s="202" t="s">
        <v>121</v>
      </c>
      <c r="D132" s="203" t="s">
        <v>65</v>
      </c>
      <c r="E132" s="203" t="s">
        <v>61</v>
      </c>
      <c r="F132" s="203" t="s">
        <v>62</v>
      </c>
      <c r="G132" s="203" t="s">
        <v>122</v>
      </c>
      <c r="H132" s="203" t="s">
        <v>123</v>
      </c>
      <c r="I132" s="203" t="s">
        <v>124</v>
      </c>
      <c r="J132" s="203" t="s">
        <v>106</v>
      </c>
      <c r="K132" s="204" t="s">
        <v>125</v>
      </c>
      <c r="L132" s="205"/>
      <c r="M132" s="100" t="s">
        <v>1</v>
      </c>
      <c r="N132" s="101" t="s">
        <v>44</v>
      </c>
      <c r="O132" s="101" t="s">
        <v>126</v>
      </c>
      <c r="P132" s="101" t="s">
        <v>127</v>
      </c>
      <c r="Q132" s="101" t="s">
        <v>128</v>
      </c>
      <c r="R132" s="101" t="s">
        <v>129</v>
      </c>
      <c r="S132" s="101" t="s">
        <v>130</v>
      </c>
      <c r="T132" s="102" t="s">
        <v>131</v>
      </c>
      <c r="U132" s="200"/>
      <c r="V132" s="200"/>
      <c r="W132" s="200"/>
      <c r="X132" s="200"/>
      <c r="Y132" s="200"/>
      <c r="Z132" s="200"/>
      <c r="AA132" s="200"/>
      <c r="AB132" s="200"/>
      <c r="AC132" s="200"/>
      <c r="AD132" s="200"/>
      <c r="AE132" s="200"/>
    </row>
    <row r="133" s="2" customFormat="1" ht="22.8" customHeight="1">
      <c r="A133" s="38"/>
      <c r="B133" s="39"/>
      <c r="C133" s="107" t="s">
        <v>132</v>
      </c>
      <c r="D133" s="40"/>
      <c r="E133" s="40"/>
      <c r="F133" s="40"/>
      <c r="G133" s="40"/>
      <c r="H133" s="40"/>
      <c r="I133" s="40"/>
      <c r="J133" s="206">
        <f>BK133</f>
        <v>0</v>
      </c>
      <c r="K133" s="40"/>
      <c r="L133" s="44"/>
      <c r="M133" s="103"/>
      <c r="N133" s="207"/>
      <c r="O133" s="104"/>
      <c r="P133" s="208">
        <f>P134</f>
        <v>0</v>
      </c>
      <c r="Q133" s="104"/>
      <c r="R133" s="208">
        <f>R134</f>
        <v>601.46254299999998</v>
      </c>
      <c r="S133" s="104"/>
      <c r="T133" s="209">
        <f>T134</f>
        <v>100.78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79</v>
      </c>
      <c r="AU133" s="17" t="s">
        <v>108</v>
      </c>
      <c r="BK133" s="210">
        <f>BK134</f>
        <v>0</v>
      </c>
    </row>
    <row r="134" s="11" customFormat="1" ht="25.92" customHeight="1">
      <c r="A134" s="11"/>
      <c r="B134" s="211"/>
      <c r="C134" s="212"/>
      <c r="D134" s="213" t="s">
        <v>79</v>
      </c>
      <c r="E134" s="214" t="s">
        <v>202</v>
      </c>
      <c r="F134" s="214" t="s">
        <v>203</v>
      </c>
      <c r="G134" s="212"/>
      <c r="H134" s="212"/>
      <c r="I134" s="215"/>
      <c r="J134" s="216">
        <f>BK134</f>
        <v>0</v>
      </c>
      <c r="K134" s="212"/>
      <c r="L134" s="217"/>
      <c r="M134" s="218"/>
      <c r="N134" s="219"/>
      <c r="O134" s="219"/>
      <c r="P134" s="220">
        <f>P135+P265+P305+P399+P406+P432</f>
        <v>0</v>
      </c>
      <c r="Q134" s="219"/>
      <c r="R134" s="220">
        <f>R135+R265+R305+R399+R406+R432</f>
        <v>601.46254299999998</v>
      </c>
      <c r="S134" s="219"/>
      <c r="T134" s="221">
        <f>T135+T265+T305+T399+T406+T432</f>
        <v>100.78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22" t="s">
        <v>21</v>
      </c>
      <c r="AT134" s="223" t="s">
        <v>79</v>
      </c>
      <c r="AU134" s="223" t="s">
        <v>80</v>
      </c>
      <c r="AY134" s="222" t="s">
        <v>135</v>
      </c>
      <c r="BK134" s="224">
        <f>BK135+BK265+BK305+BK399+BK406+BK432</f>
        <v>0</v>
      </c>
    </row>
    <row r="135" s="11" customFormat="1" ht="22.8" customHeight="1">
      <c r="A135" s="11"/>
      <c r="B135" s="211"/>
      <c r="C135" s="212"/>
      <c r="D135" s="213" t="s">
        <v>79</v>
      </c>
      <c r="E135" s="252" t="s">
        <v>21</v>
      </c>
      <c r="F135" s="252" t="s">
        <v>204</v>
      </c>
      <c r="G135" s="212"/>
      <c r="H135" s="212"/>
      <c r="I135" s="215"/>
      <c r="J135" s="253">
        <f>BK135</f>
        <v>0</v>
      </c>
      <c r="K135" s="212"/>
      <c r="L135" s="217"/>
      <c r="M135" s="218"/>
      <c r="N135" s="219"/>
      <c r="O135" s="219"/>
      <c r="P135" s="220">
        <f>SUM(P136:P264)</f>
        <v>0</v>
      </c>
      <c r="Q135" s="219"/>
      <c r="R135" s="220">
        <f>SUM(R136:R264)</f>
        <v>0.054400000000000004</v>
      </c>
      <c r="S135" s="219"/>
      <c r="T135" s="221">
        <f>SUM(T136:T264)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22" t="s">
        <v>21</v>
      </c>
      <c r="AT135" s="223" t="s">
        <v>79</v>
      </c>
      <c r="AU135" s="223" t="s">
        <v>21</v>
      </c>
      <c r="AY135" s="222" t="s">
        <v>135</v>
      </c>
      <c r="BK135" s="224">
        <f>SUM(BK136:BK264)</f>
        <v>0</v>
      </c>
    </row>
    <row r="136" s="2" customFormat="1">
      <c r="A136" s="38"/>
      <c r="B136" s="39"/>
      <c r="C136" s="225" t="s">
        <v>21</v>
      </c>
      <c r="D136" s="225" t="s">
        <v>136</v>
      </c>
      <c r="E136" s="226" t="s">
        <v>205</v>
      </c>
      <c r="F136" s="227" t="s">
        <v>206</v>
      </c>
      <c r="G136" s="228" t="s">
        <v>207</v>
      </c>
      <c r="H136" s="229">
        <v>1</v>
      </c>
      <c r="I136" s="230"/>
      <c r="J136" s="231">
        <f>ROUND(I136*H136,2)</f>
        <v>0</v>
      </c>
      <c r="K136" s="227" t="s">
        <v>208</v>
      </c>
      <c r="L136" s="44"/>
      <c r="M136" s="232" t="s">
        <v>1</v>
      </c>
      <c r="N136" s="233" t="s">
        <v>45</v>
      </c>
      <c r="O136" s="91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6" t="s">
        <v>134</v>
      </c>
      <c r="AT136" s="236" t="s">
        <v>136</v>
      </c>
      <c r="AU136" s="236" t="s">
        <v>89</v>
      </c>
      <c r="AY136" s="17" t="s">
        <v>135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7" t="s">
        <v>21</v>
      </c>
      <c r="BK136" s="237">
        <f>ROUND(I136*H136,2)</f>
        <v>0</v>
      </c>
      <c r="BL136" s="17" t="s">
        <v>134</v>
      </c>
      <c r="BM136" s="236" t="s">
        <v>209</v>
      </c>
    </row>
    <row r="137" s="13" customFormat="1">
      <c r="A137" s="13"/>
      <c r="B137" s="254"/>
      <c r="C137" s="255"/>
      <c r="D137" s="238" t="s">
        <v>210</v>
      </c>
      <c r="E137" s="256" t="s">
        <v>1</v>
      </c>
      <c r="F137" s="257" t="s">
        <v>211</v>
      </c>
      <c r="G137" s="255"/>
      <c r="H137" s="256" t="s">
        <v>1</v>
      </c>
      <c r="I137" s="258"/>
      <c r="J137" s="255"/>
      <c r="K137" s="255"/>
      <c r="L137" s="259"/>
      <c r="M137" s="260"/>
      <c r="N137" s="261"/>
      <c r="O137" s="261"/>
      <c r="P137" s="261"/>
      <c r="Q137" s="261"/>
      <c r="R137" s="261"/>
      <c r="S137" s="261"/>
      <c r="T137" s="26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3" t="s">
        <v>210</v>
      </c>
      <c r="AU137" s="263" t="s">
        <v>89</v>
      </c>
      <c r="AV137" s="13" t="s">
        <v>21</v>
      </c>
      <c r="AW137" s="13" t="s">
        <v>36</v>
      </c>
      <c r="AX137" s="13" t="s">
        <v>80</v>
      </c>
      <c r="AY137" s="263" t="s">
        <v>135</v>
      </c>
    </row>
    <row r="138" s="13" customFormat="1">
      <c r="A138" s="13"/>
      <c r="B138" s="254"/>
      <c r="C138" s="255"/>
      <c r="D138" s="238" t="s">
        <v>210</v>
      </c>
      <c r="E138" s="256" t="s">
        <v>1</v>
      </c>
      <c r="F138" s="257" t="s">
        <v>212</v>
      </c>
      <c r="G138" s="255"/>
      <c r="H138" s="256" t="s">
        <v>1</v>
      </c>
      <c r="I138" s="258"/>
      <c r="J138" s="255"/>
      <c r="K138" s="255"/>
      <c r="L138" s="259"/>
      <c r="M138" s="260"/>
      <c r="N138" s="261"/>
      <c r="O138" s="261"/>
      <c r="P138" s="261"/>
      <c r="Q138" s="261"/>
      <c r="R138" s="261"/>
      <c r="S138" s="261"/>
      <c r="T138" s="26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3" t="s">
        <v>210</v>
      </c>
      <c r="AU138" s="263" t="s">
        <v>89</v>
      </c>
      <c r="AV138" s="13" t="s">
        <v>21</v>
      </c>
      <c r="AW138" s="13" t="s">
        <v>36</v>
      </c>
      <c r="AX138" s="13" t="s">
        <v>80</v>
      </c>
      <c r="AY138" s="263" t="s">
        <v>135</v>
      </c>
    </row>
    <row r="139" s="13" customFormat="1">
      <c r="A139" s="13"/>
      <c r="B139" s="254"/>
      <c r="C139" s="255"/>
      <c r="D139" s="238" t="s">
        <v>210</v>
      </c>
      <c r="E139" s="256" t="s">
        <v>1</v>
      </c>
      <c r="F139" s="257" t="s">
        <v>213</v>
      </c>
      <c r="G139" s="255"/>
      <c r="H139" s="256" t="s">
        <v>1</v>
      </c>
      <c r="I139" s="258"/>
      <c r="J139" s="255"/>
      <c r="K139" s="255"/>
      <c r="L139" s="259"/>
      <c r="M139" s="260"/>
      <c r="N139" s="261"/>
      <c r="O139" s="261"/>
      <c r="P139" s="261"/>
      <c r="Q139" s="261"/>
      <c r="R139" s="261"/>
      <c r="S139" s="261"/>
      <c r="T139" s="26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3" t="s">
        <v>210</v>
      </c>
      <c r="AU139" s="263" t="s">
        <v>89</v>
      </c>
      <c r="AV139" s="13" t="s">
        <v>21</v>
      </c>
      <c r="AW139" s="13" t="s">
        <v>36</v>
      </c>
      <c r="AX139" s="13" t="s">
        <v>80</v>
      </c>
      <c r="AY139" s="263" t="s">
        <v>135</v>
      </c>
    </row>
    <row r="140" s="14" customFormat="1">
      <c r="A140" s="14"/>
      <c r="B140" s="264"/>
      <c r="C140" s="265"/>
      <c r="D140" s="238" t="s">
        <v>210</v>
      </c>
      <c r="E140" s="266" t="s">
        <v>1</v>
      </c>
      <c r="F140" s="267" t="s">
        <v>21</v>
      </c>
      <c r="G140" s="265"/>
      <c r="H140" s="268">
        <v>1</v>
      </c>
      <c r="I140" s="269"/>
      <c r="J140" s="265"/>
      <c r="K140" s="265"/>
      <c r="L140" s="270"/>
      <c r="M140" s="271"/>
      <c r="N140" s="272"/>
      <c r="O140" s="272"/>
      <c r="P140" s="272"/>
      <c r="Q140" s="272"/>
      <c r="R140" s="272"/>
      <c r="S140" s="272"/>
      <c r="T140" s="27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4" t="s">
        <v>210</v>
      </c>
      <c r="AU140" s="274" t="s">
        <v>89</v>
      </c>
      <c r="AV140" s="14" t="s">
        <v>89</v>
      </c>
      <c r="AW140" s="14" t="s">
        <v>36</v>
      </c>
      <c r="AX140" s="14" t="s">
        <v>21</v>
      </c>
      <c r="AY140" s="274" t="s">
        <v>135</v>
      </c>
    </row>
    <row r="141" s="2" customFormat="1" ht="16.5" customHeight="1">
      <c r="A141" s="38"/>
      <c r="B141" s="39"/>
      <c r="C141" s="225" t="s">
        <v>89</v>
      </c>
      <c r="D141" s="225" t="s">
        <v>136</v>
      </c>
      <c r="E141" s="226" t="s">
        <v>214</v>
      </c>
      <c r="F141" s="227" t="s">
        <v>215</v>
      </c>
      <c r="G141" s="228" t="s">
        <v>207</v>
      </c>
      <c r="H141" s="229">
        <v>1</v>
      </c>
      <c r="I141" s="230"/>
      <c r="J141" s="231">
        <f>ROUND(I141*H141,2)</f>
        <v>0</v>
      </c>
      <c r="K141" s="227" t="s">
        <v>208</v>
      </c>
      <c r="L141" s="44"/>
      <c r="M141" s="232" t="s">
        <v>1</v>
      </c>
      <c r="N141" s="233" t="s">
        <v>45</v>
      </c>
      <c r="O141" s="91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6" t="s">
        <v>134</v>
      </c>
      <c r="AT141" s="236" t="s">
        <v>136</v>
      </c>
      <c r="AU141" s="236" t="s">
        <v>89</v>
      </c>
      <c r="AY141" s="17" t="s">
        <v>135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7" t="s">
        <v>21</v>
      </c>
      <c r="BK141" s="237">
        <f>ROUND(I141*H141,2)</f>
        <v>0</v>
      </c>
      <c r="BL141" s="17" t="s">
        <v>134</v>
      </c>
      <c r="BM141" s="236" t="s">
        <v>216</v>
      </c>
    </row>
    <row r="142" s="2" customFormat="1">
      <c r="A142" s="38"/>
      <c r="B142" s="39"/>
      <c r="C142" s="225" t="s">
        <v>148</v>
      </c>
      <c r="D142" s="225" t="s">
        <v>136</v>
      </c>
      <c r="E142" s="226" t="s">
        <v>217</v>
      </c>
      <c r="F142" s="227" t="s">
        <v>218</v>
      </c>
      <c r="G142" s="228" t="s">
        <v>219</v>
      </c>
      <c r="H142" s="229">
        <v>20</v>
      </c>
      <c r="I142" s="230"/>
      <c r="J142" s="231">
        <f>ROUND(I142*H142,2)</f>
        <v>0</v>
      </c>
      <c r="K142" s="227" t="s">
        <v>208</v>
      </c>
      <c r="L142" s="44"/>
      <c r="M142" s="232" t="s">
        <v>1</v>
      </c>
      <c r="N142" s="233" t="s">
        <v>45</v>
      </c>
      <c r="O142" s="91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6" t="s">
        <v>134</v>
      </c>
      <c r="AT142" s="236" t="s">
        <v>136</v>
      </c>
      <c r="AU142" s="236" t="s">
        <v>89</v>
      </c>
      <c r="AY142" s="17" t="s">
        <v>135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7" t="s">
        <v>21</v>
      </c>
      <c r="BK142" s="237">
        <f>ROUND(I142*H142,2)</f>
        <v>0</v>
      </c>
      <c r="BL142" s="17" t="s">
        <v>134</v>
      </c>
      <c r="BM142" s="236" t="s">
        <v>220</v>
      </c>
    </row>
    <row r="143" s="13" customFormat="1">
      <c r="A143" s="13"/>
      <c r="B143" s="254"/>
      <c r="C143" s="255"/>
      <c r="D143" s="238" t="s">
        <v>210</v>
      </c>
      <c r="E143" s="256" t="s">
        <v>1</v>
      </c>
      <c r="F143" s="257" t="s">
        <v>221</v>
      </c>
      <c r="G143" s="255"/>
      <c r="H143" s="256" t="s">
        <v>1</v>
      </c>
      <c r="I143" s="258"/>
      <c r="J143" s="255"/>
      <c r="K143" s="255"/>
      <c r="L143" s="259"/>
      <c r="M143" s="260"/>
      <c r="N143" s="261"/>
      <c r="O143" s="261"/>
      <c r="P143" s="261"/>
      <c r="Q143" s="261"/>
      <c r="R143" s="261"/>
      <c r="S143" s="261"/>
      <c r="T143" s="26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3" t="s">
        <v>210</v>
      </c>
      <c r="AU143" s="263" t="s">
        <v>89</v>
      </c>
      <c r="AV143" s="13" t="s">
        <v>21</v>
      </c>
      <c r="AW143" s="13" t="s">
        <v>36</v>
      </c>
      <c r="AX143" s="13" t="s">
        <v>80</v>
      </c>
      <c r="AY143" s="263" t="s">
        <v>135</v>
      </c>
    </row>
    <row r="144" s="13" customFormat="1">
      <c r="A144" s="13"/>
      <c r="B144" s="254"/>
      <c r="C144" s="255"/>
      <c r="D144" s="238" t="s">
        <v>210</v>
      </c>
      <c r="E144" s="256" t="s">
        <v>1</v>
      </c>
      <c r="F144" s="257" t="s">
        <v>222</v>
      </c>
      <c r="G144" s="255"/>
      <c r="H144" s="256" t="s">
        <v>1</v>
      </c>
      <c r="I144" s="258"/>
      <c r="J144" s="255"/>
      <c r="K144" s="255"/>
      <c r="L144" s="259"/>
      <c r="M144" s="260"/>
      <c r="N144" s="261"/>
      <c r="O144" s="261"/>
      <c r="P144" s="261"/>
      <c r="Q144" s="261"/>
      <c r="R144" s="261"/>
      <c r="S144" s="261"/>
      <c r="T144" s="26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3" t="s">
        <v>210</v>
      </c>
      <c r="AU144" s="263" t="s">
        <v>89</v>
      </c>
      <c r="AV144" s="13" t="s">
        <v>21</v>
      </c>
      <c r="AW144" s="13" t="s">
        <v>36</v>
      </c>
      <c r="AX144" s="13" t="s">
        <v>80</v>
      </c>
      <c r="AY144" s="263" t="s">
        <v>135</v>
      </c>
    </row>
    <row r="145" s="14" customFormat="1">
      <c r="A145" s="14"/>
      <c r="B145" s="264"/>
      <c r="C145" s="265"/>
      <c r="D145" s="238" t="s">
        <v>210</v>
      </c>
      <c r="E145" s="266" t="s">
        <v>1</v>
      </c>
      <c r="F145" s="267" t="s">
        <v>223</v>
      </c>
      <c r="G145" s="265"/>
      <c r="H145" s="268">
        <v>18</v>
      </c>
      <c r="I145" s="269"/>
      <c r="J145" s="265"/>
      <c r="K145" s="265"/>
      <c r="L145" s="270"/>
      <c r="M145" s="271"/>
      <c r="N145" s="272"/>
      <c r="O145" s="272"/>
      <c r="P145" s="272"/>
      <c r="Q145" s="272"/>
      <c r="R145" s="272"/>
      <c r="S145" s="272"/>
      <c r="T145" s="27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4" t="s">
        <v>210</v>
      </c>
      <c r="AU145" s="274" t="s">
        <v>89</v>
      </c>
      <c r="AV145" s="14" t="s">
        <v>89</v>
      </c>
      <c r="AW145" s="14" t="s">
        <v>36</v>
      </c>
      <c r="AX145" s="14" t="s">
        <v>80</v>
      </c>
      <c r="AY145" s="274" t="s">
        <v>135</v>
      </c>
    </row>
    <row r="146" s="13" customFormat="1">
      <c r="A146" s="13"/>
      <c r="B146" s="254"/>
      <c r="C146" s="255"/>
      <c r="D146" s="238" t="s">
        <v>210</v>
      </c>
      <c r="E146" s="256" t="s">
        <v>1</v>
      </c>
      <c r="F146" s="257" t="s">
        <v>224</v>
      </c>
      <c r="G146" s="255"/>
      <c r="H146" s="256" t="s">
        <v>1</v>
      </c>
      <c r="I146" s="258"/>
      <c r="J146" s="255"/>
      <c r="K146" s="255"/>
      <c r="L146" s="259"/>
      <c r="M146" s="260"/>
      <c r="N146" s="261"/>
      <c r="O146" s="261"/>
      <c r="P146" s="261"/>
      <c r="Q146" s="261"/>
      <c r="R146" s="261"/>
      <c r="S146" s="261"/>
      <c r="T146" s="26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3" t="s">
        <v>210</v>
      </c>
      <c r="AU146" s="263" t="s">
        <v>89</v>
      </c>
      <c r="AV146" s="13" t="s">
        <v>21</v>
      </c>
      <c r="AW146" s="13" t="s">
        <v>36</v>
      </c>
      <c r="AX146" s="13" t="s">
        <v>80</v>
      </c>
      <c r="AY146" s="263" t="s">
        <v>135</v>
      </c>
    </row>
    <row r="147" s="14" customFormat="1">
      <c r="A147" s="14"/>
      <c r="B147" s="264"/>
      <c r="C147" s="265"/>
      <c r="D147" s="238" t="s">
        <v>210</v>
      </c>
      <c r="E147" s="266" t="s">
        <v>1</v>
      </c>
      <c r="F147" s="267" t="s">
        <v>225</v>
      </c>
      <c r="G147" s="265"/>
      <c r="H147" s="268">
        <v>2</v>
      </c>
      <c r="I147" s="269"/>
      <c r="J147" s="265"/>
      <c r="K147" s="265"/>
      <c r="L147" s="270"/>
      <c r="M147" s="271"/>
      <c r="N147" s="272"/>
      <c r="O147" s="272"/>
      <c r="P147" s="272"/>
      <c r="Q147" s="272"/>
      <c r="R147" s="272"/>
      <c r="S147" s="272"/>
      <c r="T147" s="27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4" t="s">
        <v>210</v>
      </c>
      <c r="AU147" s="274" t="s">
        <v>89</v>
      </c>
      <c r="AV147" s="14" t="s">
        <v>89</v>
      </c>
      <c r="AW147" s="14" t="s">
        <v>36</v>
      </c>
      <c r="AX147" s="14" t="s">
        <v>80</v>
      </c>
      <c r="AY147" s="274" t="s">
        <v>135</v>
      </c>
    </row>
    <row r="148" s="15" customFormat="1">
      <c r="A148" s="15"/>
      <c r="B148" s="275"/>
      <c r="C148" s="276"/>
      <c r="D148" s="238" t="s">
        <v>210</v>
      </c>
      <c r="E148" s="277" t="s">
        <v>1</v>
      </c>
      <c r="F148" s="278" t="s">
        <v>226</v>
      </c>
      <c r="G148" s="276"/>
      <c r="H148" s="279">
        <v>20</v>
      </c>
      <c r="I148" s="280"/>
      <c r="J148" s="276"/>
      <c r="K148" s="276"/>
      <c r="L148" s="281"/>
      <c r="M148" s="282"/>
      <c r="N148" s="283"/>
      <c r="O148" s="283"/>
      <c r="P148" s="283"/>
      <c r="Q148" s="283"/>
      <c r="R148" s="283"/>
      <c r="S148" s="283"/>
      <c r="T148" s="28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85" t="s">
        <v>210</v>
      </c>
      <c r="AU148" s="285" t="s">
        <v>89</v>
      </c>
      <c r="AV148" s="15" t="s">
        <v>134</v>
      </c>
      <c r="AW148" s="15" t="s">
        <v>36</v>
      </c>
      <c r="AX148" s="15" t="s">
        <v>21</v>
      </c>
      <c r="AY148" s="285" t="s">
        <v>135</v>
      </c>
    </row>
    <row r="149" s="2" customFormat="1" ht="21.75" customHeight="1">
      <c r="A149" s="38"/>
      <c r="B149" s="39"/>
      <c r="C149" s="225" t="s">
        <v>134</v>
      </c>
      <c r="D149" s="225" t="s">
        <v>136</v>
      </c>
      <c r="E149" s="226" t="s">
        <v>227</v>
      </c>
      <c r="F149" s="227" t="s">
        <v>228</v>
      </c>
      <c r="G149" s="228" t="s">
        <v>219</v>
      </c>
      <c r="H149" s="229">
        <v>1851</v>
      </c>
      <c r="I149" s="230"/>
      <c r="J149" s="231">
        <f>ROUND(I149*H149,2)</f>
        <v>0</v>
      </c>
      <c r="K149" s="227" t="s">
        <v>1</v>
      </c>
      <c r="L149" s="44"/>
      <c r="M149" s="232" t="s">
        <v>1</v>
      </c>
      <c r="N149" s="233" t="s">
        <v>45</v>
      </c>
      <c r="O149" s="91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6" t="s">
        <v>134</v>
      </c>
      <c r="AT149" s="236" t="s">
        <v>136</v>
      </c>
      <c r="AU149" s="236" t="s">
        <v>89</v>
      </c>
      <c r="AY149" s="17" t="s">
        <v>135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7" t="s">
        <v>21</v>
      </c>
      <c r="BK149" s="237">
        <f>ROUND(I149*H149,2)</f>
        <v>0</v>
      </c>
      <c r="BL149" s="17" t="s">
        <v>134</v>
      </c>
      <c r="BM149" s="236" t="s">
        <v>229</v>
      </c>
    </row>
    <row r="150" s="13" customFormat="1">
      <c r="A150" s="13"/>
      <c r="B150" s="254"/>
      <c r="C150" s="255"/>
      <c r="D150" s="238" t="s">
        <v>210</v>
      </c>
      <c r="E150" s="256" t="s">
        <v>1</v>
      </c>
      <c r="F150" s="257" t="s">
        <v>230</v>
      </c>
      <c r="G150" s="255"/>
      <c r="H150" s="256" t="s">
        <v>1</v>
      </c>
      <c r="I150" s="258"/>
      <c r="J150" s="255"/>
      <c r="K150" s="255"/>
      <c r="L150" s="259"/>
      <c r="M150" s="260"/>
      <c r="N150" s="261"/>
      <c r="O150" s="261"/>
      <c r="P150" s="261"/>
      <c r="Q150" s="261"/>
      <c r="R150" s="261"/>
      <c r="S150" s="261"/>
      <c r="T150" s="26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3" t="s">
        <v>210</v>
      </c>
      <c r="AU150" s="263" t="s">
        <v>89</v>
      </c>
      <c r="AV150" s="13" t="s">
        <v>21</v>
      </c>
      <c r="AW150" s="13" t="s">
        <v>36</v>
      </c>
      <c r="AX150" s="13" t="s">
        <v>80</v>
      </c>
      <c r="AY150" s="263" t="s">
        <v>135</v>
      </c>
    </row>
    <row r="151" s="13" customFormat="1">
      <c r="A151" s="13"/>
      <c r="B151" s="254"/>
      <c r="C151" s="255"/>
      <c r="D151" s="238" t="s">
        <v>210</v>
      </c>
      <c r="E151" s="256" t="s">
        <v>1</v>
      </c>
      <c r="F151" s="257" t="s">
        <v>231</v>
      </c>
      <c r="G151" s="255"/>
      <c r="H151" s="256" t="s">
        <v>1</v>
      </c>
      <c r="I151" s="258"/>
      <c r="J151" s="255"/>
      <c r="K151" s="255"/>
      <c r="L151" s="259"/>
      <c r="M151" s="260"/>
      <c r="N151" s="261"/>
      <c r="O151" s="261"/>
      <c r="P151" s="261"/>
      <c r="Q151" s="261"/>
      <c r="R151" s="261"/>
      <c r="S151" s="261"/>
      <c r="T151" s="26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3" t="s">
        <v>210</v>
      </c>
      <c r="AU151" s="263" t="s">
        <v>89</v>
      </c>
      <c r="AV151" s="13" t="s">
        <v>21</v>
      </c>
      <c r="AW151" s="13" t="s">
        <v>36</v>
      </c>
      <c r="AX151" s="13" t="s">
        <v>80</v>
      </c>
      <c r="AY151" s="263" t="s">
        <v>135</v>
      </c>
    </row>
    <row r="152" s="13" customFormat="1">
      <c r="A152" s="13"/>
      <c r="B152" s="254"/>
      <c r="C152" s="255"/>
      <c r="D152" s="238" t="s">
        <v>210</v>
      </c>
      <c r="E152" s="256" t="s">
        <v>1</v>
      </c>
      <c r="F152" s="257" t="s">
        <v>232</v>
      </c>
      <c r="G152" s="255"/>
      <c r="H152" s="256" t="s">
        <v>1</v>
      </c>
      <c r="I152" s="258"/>
      <c r="J152" s="255"/>
      <c r="K152" s="255"/>
      <c r="L152" s="259"/>
      <c r="M152" s="260"/>
      <c r="N152" s="261"/>
      <c r="O152" s="261"/>
      <c r="P152" s="261"/>
      <c r="Q152" s="261"/>
      <c r="R152" s="261"/>
      <c r="S152" s="261"/>
      <c r="T152" s="26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3" t="s">
        <v>210</v>
      </c>
      <c r="AU152" s="263" t="s">
        <v>89</v>
      </c>
      <c r="AV152" s="13" t="s">
        <v>21</v>
      </c>
      <c r="AW152" s="13" t="s">
        <v>36</v>
      </c>
      <c r="AX152" s="13" t="s">
        <v>80</v>
      </c>
      <c r="AY152" s="263" t="s">
        <v>135</v>
      </c>
    </row>
    <row r="153" s="13" customFormat="1">
      <c r="A153" s="13"/>
      <c r="B153" s="254"/>
      <c r="C153" s="255"/>
      <c r="D153" s="238" t="s">
        <v>210</v>
      </c>
      <c r="E153" s="256" t="s">
        <v>1</v>
      </c>
      <c r="F153" s="257" t="s">
        <v>233</v>
      </c>
      <c r="G153" s="255"/>
      <c r="H153" s="256" t="s">
        <v>1</v>
      </c>
      <c r="I153" s="258"/>
      <c r="J153" s="255"/>
      <c r="K153" s="255"/>
      <c r="L153" s="259"/>
      <c r="M153" s="260"/>
      <c r="N153" s="261"/>
      <c r="O153" s="261"/>
      <c r="P153" s="261"/>
      <c r="Q153" s="261"/>
      <c r="R153" s="261"/>
      <c r="S153" s="261"/>
      <c r="T153" s="26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3" t="s">
        <v>210</v>
      </c>
      <c r="AU153" s="263" t="s">
        <v>89</v>
      </c>
      <c r="AV153" s="13" t="s">
        <v>21</v>
      </c>
      <c r="AW153" s="13" t="s">
        <v>36</v>
      </c>
      <c r="AX153" s="13" t="s">
        <v>80</v>
      </c>
      <c r="AY153" s="263" t="s">
        <v>135</v>
      </c>
    </row>
    <row r="154" s="13" customFormat="1">
      <c r="A154" s="13"/>
      <c r="B154" s="254"/>
      <c r="C154" s="255"/>
      <c r="D154" s="238" t="s">
        <v>210</v>
      </c>
      <c r="E154" s="256" t="s">
        <v>1</v>
      </c>
      <c r="F154" s="257" t="s">
        <v>234</v>
      </c>
      <c r="G154" s="255"/>
      <c r="H154" s="256" t="s">
        <v>1</v>
      </c>
      <c r="I154" s="258"/>
      <c r="J154" s="255"/>
      <c r="K154" s="255"/>
      <c r="L154" s="259"/>
      <c r="M154" s="260"/>
      <c r="N154" s="261"/>
      <c r="O154" s="261"/>
      <c r="P154" s="261"/>
      <c r="Q154" s="261"/>
      <c r="R154" s="261"/>
      <c r="S154" s="261"/>
      <c r="T154" s="26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3" t="s">
        <v>210</v>
      </c>
      <c r="AU154" s="263" t="s">
        <v>89</v>
      </c>
      <c r="AV154" s="13" t="s">
        <v>21</v>
      </c>
      <c r="AW154" s="13" t="s">
        <v>36</v>
      </c>
      <c r="AX154" s="13" t="s">
        <v>80</v>
      </c>
      <c r="AY154" s="263" t="s">
        <v>135</v>
      </c>
    </row>
    <row r="155" s="13" customFormat="1">
      <c r="A155" s="13"/>
      <c r="B155" s="254"/>
      <c r="C155" s="255"/>
      <c r="D155" s="238" t="s">
        <v>210</v>
      </c>
      <c r="E155" s="256" t="s">
        <v>1</v>
      </c>
      <c r="F155" s="257" t="s">
        <v>235</v>
      </c>
      <c r="G155" s="255"/>
      <c r="H155" s="256" t="s">
        <v>1</v>
      </c>
      <c r="I155" s="258"/>
      <c r="J155" s="255"/>
      <c r="K155" s="255"/>
      <c r="L155" s="259"/>
      <c r="M155" s="260"/>
      <c r="N155" s="261"/>
      <c r="O155" s="261"/>
      <c r="P155" s="261"/>
      <c r="Q155" s="261"/>
      <c r="R155" s="261"/>
      <c r="S155" s="261"/>
      <c r="T155" s="26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3" t="s">
        <v>210</v>
      </c>
      <c r="AU155" s="263" t="s">
        <v>89</v>
      </c>
      <c r="AV155" s="13" t="s">
        <v>21</v>
      </c>
      <c r="AW155" s="13" t="s">
        <v>36</v>
      </c>
      <c r="AX155" s="13" t="s">
        <v>80</v>
      </c>
      <c r="AY155" s="263" t="s">
        <v>135</v>
      </c>
    </row>
    <row r="156" s="13" customFormat="1">
      <c r="A156" s="13"/>
      <c r="B156" s="254"/>
      <c r="C156" s="255"/>
      <c r="D156" s="238" t="s">
        <v>210</v>
      </c>
      <c r="E156" s="256" t="s">
        <v>1</v>
      </c>
      <c r="F156" s="257" t="s">
        <v>236</v>
      </c>
      <c r="G156" s="255"/>
      <c r="H156" s="256" t="s">
        <v>1</v>
      </c>
      <c r="I156" s="258"/>
      <c r="J156" s="255"/>
      <c r="K156" s="255"/>
      <c r="L156" s="259"/>
      <c r="M156" s="260"/>
      <c r="N156" s="261"/>
      <c r="O156" s="261"/>
      <c r="P156" s="261"/>
      <c r="Q156" s="261"/>
      <c r="R156" s="261"/>
      <c r="S156" s="261"/>
      <c r="T156" s="26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3" t="s">
        <v>210</v>
      </c>
      <c r="AU156" s="263" t="s">
        <v>89</v>
      </c>
      <c r="AV156" s="13" t="s">
        <v>21</v>
      </c>
      <c r="AW156" s="13" t="s">
        <v>36</v>
      </c>
      <c r="AX156" s="13" t="s">
        <v>80</v>
      </c>
      <c r="AY156" s="263" t="s">
        <v>135</v>
      </c>
    </row>
    <row r="157" s="14" customFormat="1">
      <c r="A157" s="14"/>
      <c r="B157" s="264"/>
      <c r="C157" s="265"/>
      <c r="D157" s="238" t="s">
        <v>210</v>
      </c>
      <c r="E157" s="266" t="s">
        <v>1</v>
      </c>
      <c r="F157" s="267" t="s">
        <v>237</v>
      </c>
      <c r="G157" s="265"/>
      <c r="H157" s="268">
        <v>1851</v>
      </c>
      <c r="I157" s="269"/>
      <c r="J157" s="265"/>
      <c r="K157" s="265"/>
      <c r="L157" s="270"/>
      <c r="M157" s="271"/>
      <c r="N157" s="272"/>
      <c r="O157" s="272"/>
      <c r="P157" s="272"/>
      <c r="Q157" s="272"/>
      <c r="R157" s="272"/>
      <c r="S157" s="272"/>
      <c r="T157" s="27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4" t="s">
        <v>210</v>
      </c>
      <c r="AU157" s="274" t="s">
        <v>89</v>
      </c>
      <c r="AV157" s="14" t="s">
        <v>89</v>
      </c>
      <c r="AW157" s="14" t="s">
        <v>36</v>
      </c>
      <c r="AX157" s="14" t="s">
        <v>21</v>
      </c>
      <c r="AY157" s="274" t="s">
        <v>135</v>
      </c>
    </row>
    <row r="158" s="2" customFormat="1" ht="33" customHeight="1">
      <c r="A158" s="38"/>
      <c r="B158" s="39"/>
      <c r="C158" s="225" t="s">
        <v>156</v>
      </c>
      <c r="D158" s="225" t="s">
        <v>136</v>
      </c>
      <c r="E158" s="226" t="s">
        <v>238</v>
      </c>
      <c r="F158" s="227" t="s">
        <v>239</v>
      </c>
      <c r="G158" s="228" t="s">
        <v>219</v>
      </c>
      <c r="H158" s="229">
        <v>3440</v>
      </c>
      <c r="I158" s="230"/>
      <c r="J158" s="231">
        <f>ROUND(I158*H158,2)</f>
        <v>0</v>
      </c>
      <c r="K158" s="227" t="s">
        <v>208</v>
      </c>
      <c r="L158" s="44"/>
      <c r="M158" s="232" t="s">
        <v>1</v>
      </c>
      <c r="N158" s="233" t="s">
        <v>45</v>
      </c>
      <c r="O158" s="91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6" t="s">
        <v>134</v>
      </c>
      <c r="AT158" s="236" t="s">
        <v>136</v>
      </c>
      <c r="AU158" s="236" t="s">
        <v>89</v>
      </c>
      <c r="AY158" s="17" t="s">
        <v>135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7" t="s">
        <v>21</v>
      </c>
      <c r="BK158" s="237">
        <f>ROUND(I158*H158,2)</f>
        <v>0</v>
      </c>
      <c r="BL158" s="17" t="s">
        <v>134</v>
      </c>
      <c r="BM158" s="236" t="s">
        <v>240</v>
      </c>
    </row>
    <row r="159" s="13" customFormat="1">
      <c r="A159" s="13"/>
      <c r="B159" s="254"/>
      <c r="C159" s="255"/>
      <c r="D159" s="238" t="s">
        <v>210</v>
      </c>
      <c r="E159" s="256" t="s">
        <v>1</v>
      </c>
      <c r="F159" s="257" t="s">
        <v>241</v>
      </c>
      <c r="G159" s="255"/>
      <c r="H159" s="256" t="s">
        <v>1</v>
      </c>
      <c r="I159" s="258"/>
      <c r="J159" s="255"/>
      <c r="K159" s="255"/>
      <c r="L159" s="259"/>
      <c r="M159" s="260"/>
      <c r="N159" s="261"/>
      <c r="O159" s="261"/>
      <c r="P159" s="261"/>
      <c r="Q159" s="261"/>
      <c r="R159" s="261"/>
      <c r="S159" s="261"/>
      <c r="T159" s="26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3" t="s">
        <v>210</v>
      </c>
      <c r="AU159" s="263" t="s">
        <v>89</v>
      </c>
      <c r="AV159" s="13" t="s">
        <v>21</v>
      </c>
      <c r="AW159" s="13" t="s">
        <v>36</v>
      </c>
      <c r="AX159" s="13" t="s">
        <v>80</v>
      </c>
      <c r="AY159" s="263" t="s">
        <v>135</v>
      </c>
    </row>
    <row r="160" s="13" customFormat="1">
      <c r="A160" s="13"/>
      <c r="B160" s="254"/>
      <c r="C160" s="255"/>
      <c r="D160" s="238" t="s">
        <v>210</v>
      </c>
      <c r="E160" s="256" t="s">
        <v>1</v>
      </c>
      <c r="F160" s="257" t="s">
        <v>232</v>
      </c>
      <c r="G160" s="255"/>
      <c r="H160" s="256" t="s">
        <v>1</v>
      </c>
      <c r="I160" s="258"/>
      <c r="J160" s="255"/>
      <c r="K160" s="255"/>
      <c r="L160" s="259"/>
      <c r="M160" s="260"/>
      <c r="N160" s="261"/>
      <c r="O160" s="261"/>
      <c r="P160" s="261"/>
      <c r="Q160" s="261"/>
      <c r="R160" s="261"/>
      <c r="S160" s="261"/>
      <c r="T160" s="26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3" t="s">
        <v>210</v>
      </c>
      <c r="AU160" s="263" t="s">
        <v>89</v>
      </c>
      <c r="AV160" s="13" t="s">
        <v>21</v>
      </c>
      <c r="AW160" s="13" t="s">
        <v>36</v>
      </c>
      <c r="AX160" s="13" t="s">
        <v>80</v>
      </c>
      <c r="AY160" s="263" t="s">
        <v>135</v>
      </c>
    </row>
    <row r="161" s="13" customFormat="1">
      <c r="A161" s="13"/>
      <c r="B161" s="254"/>
      <c r="C161" s="255"/>
      <c r="D161" s="238" t="s">
        <v>210</v>
      </c>
      <c r="E161" s="256" t="s">
        <v>1</v>
      </c>
      <c r="F161" s="257" t="s">
        <v>233</v>
      </c>
      <c r="G161" s="255"/>
      <c r="H161" s="256" t="s">
        <v>1</v>
      </c>
      <c r="I161" s="258"/>
      <c r="J161" s="255"/>
      <c r="K161" s="255"/>
      <c r="L161" s="259"/>
      <c r="M161" s="260"/>
      <c r="N161" s="261"/>
      <c r="O161" s="261"/>
      <c r="P161" s="261"/>
      <c r="Q161" s="261"/>
      <c r="R161" s="261"/>
      <c r="S161" s="261"/>
      <c r="T161" s="26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3" t="s">
        <v>210</v>
      </c>
      <c r="AU161" s="263" t="s">
        <v>89</v>
      </c>
      <c r="AV161" s="13" t="s">
        <v>21</v>
      </c>
      <c r="AW161" s="13" t="s">
        <v>36</v>
      </c>
      <c r="AX161" s="13" t="s">
        <v>80</v>
      </c>
      <c r="AY161" s="263" t="s">
        <v>135</v>
      </c>
    </row>
    <row r="162" s="13" customFormat="1">
      <c r="A162" s="13"/>
      <c r="B162" s="254"/>
      <c r="C162" s="255"/>
      <c r="D162" s="238" t="s">
        <v>210</v>
      </c>
      <c r="E162" s="256" t="s">
        <v>1</v>
      </c>
      <c r="F162" s="257" t="s">
        <v>234</v>
      </c>
      <c r="G162" s="255"/>
      <c r="H162" s="256" t="s">
        <v>1</v>
      </c>
      <c r="I162" s="258"/>
      <c r="J162" s="255"/>
      <c r="K162" s="255"/>
      <c r="L162" s="259"/>
      <c r="M162" s="260"/>
      <c r="N162" s="261"/>
      <c r="O162" s="261"/>
      <c r="P162" s="261"/>
      <c r="Q162" s="261"/>
      <c r="R162" s="261"/>
      <c r="S162" s="261"/>
      <c r="T162" s="26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3" t="s">
        <v>210</v>
      </c>
      <c r="AU162" s="263" t="s">
        <v>89</v>
      </c>
      <c r="AV162" s="13" t="s">
        <v>21</v>
      </c>
      <c r="AW162" s="13" t="s">
        <v>36</v>
      </c>
      <c r="AX162" s="13" t="s">
        <v>80</v>
      </c>
      <c r="AY162" s="263" t="s">
        <v>135</v>
      </c>
    </row>
    <row r="163" s="13" customFormat="1">
      <c r="A163" s="13"/>
      <c r="B163" s="254"/>
      <c r="C163" s="255"/>
      <c r="D163" s="238" t="s">
        <v>210</v>
      </c>
      <c r="E163" s="256" t="s">
        <v>1</v>
      </c>
      <c r="F163" s="257" t="s">
        <v>235</v>
      </c>
      <c r="G163" s="255"/>
      <c r="H163" s="256" t="s">
        <v>1</v>
      </c>
      <c r="I163" s="258"/>
      <c r="J163" s="255"/>
      <c r="K163" s="255"/>
      <c r="L163" s="259"/>
      <c r="M163" s="260"/>
      <c r="N163" s="261"/>
      <c r="O163" s="261"/>
      <c r="P163" s="261"/>
      <c r="Q163" s="261"/>
      <c r="R163" s="261"/>
      <c r="S163" s="261"/>
      <c r="T163" s="26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3" t="s">
        <v>210</v>
      </c>
      <c r="AU163" s="263" t="s">
        <v>89</v>
      </c>
      <c r="AV163" s="13" t="s">
        <v>21</v>
      </c>
      <c r="AW163" s="13" t="s">
        <v>36</v>
      </c>
      <c r="AX163" s="13" t="s">
        <v>80</v>
      </c>
      <c r="AY163" s="263" t="s">
        <v>135</v>
      </c>
    </row>
    <row r="164" s="13" customFormat="1">
      <c r="A164" s="13"/>
      <c r="B164" s="254"/>
      <c r="C164" s="255"/>
      <c r="D164" s="238" t="s">
        <v>210</v>
      </c>
      <c r="E164" s="256" t="s">
        <v>1</v>
      </c>
      <c r="F164" s="257" t="s">
        <v>242</v>
      </c>
      <c r="G164" s="255"/>
      <c r="H164" s="256" t="s">
        <v>1</v>
      </c>
      <c r="I164" s="258"/>
      <c r="J164" s="255"/>
      <c r="K164" s="255"/>
      <c r="L164" s="259"/>
      <c r="M164" s="260"/>
      <c r="N164" s="261"/>
      <c r="O164" s="261"/>
      <c r="P164" s="261"/>
      <c r="Q164" s="261"/>
      <c r="R164" s="261"/>
      <c r="S164" s="261"/>
      <c r="T164" s="26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3" t="s">
        <v>210</v>
      </c>
      <c r="AU164" s="263" t="s">
        <v>89</v>
      </c>
      <c r="AV164" s="13" t="s">
        <v>21</v>
      </c>
      <c r="AW164" s="13" t="s">
        <v>36</v>
      </c>
      <c r="AX164" s="13" t="s">
        <v>80</v>
      </c>
      <c r="AY164" s="263" t="s">
        <v>135</v>
      </c>
    </row>
    <row r="165" s="13" customFormat="1">
      <c r="A165" s="13"/>
      <c r="B165" s="254"/>
      <c r="C165" s="255"/>
      <c r="D165" s="238" t="s">
        <v>210</v>
      </c>
      <c r="E165" s="256" t="s">
        <v>1</v>
      </c>
      <c r="F165" s="257" t="s">
        <v>236</v>
      </c>
      <c r="G165" s="255"/>
      <c r="H165" s="256" t="s">
        <v>1</v>
      </c>
      <c r="I165" s="258"/>
      <c r="J165" s="255"/>
      <c r="K165" s="255"/>
      <c r="L165" s="259"/>
      <c r="M165" s="260"/>
      <c r="N165" s="261"/>
      <c r="O165" s="261"/>
      <c r="P165" s="261"/>
      <c r="Q165" s="261"/>
      <c r="R165" s="261"/>
      <c r="S165" s="261"/>
      <c r="T165" s="26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3" t="s">
        <v>210</v>
      </c>
      <c r="AU165" s="263" t="s">
        <v>89</v>
      </c>
      <c r="AV165" s="13" t="s">
        <v>21</v>
      </c>
      <c r="AW165" s="13" t="s">
        <v>36</v>
      </c>
      <c r="AX165" s="13" t="s">
        <v>80</v>
      </c>
      <c r="AY165" s="263" t="s">
        <v>135</v>
      </c>
    </row>
    <row r="166" s="14" customFormat="1">
      <c r="A166" s="14"/>
      <c r="B166" s="264"/>
      <c r="C166" s="265"/>
      <c r="D166" s="238" t="s">
        <v>210</v>
      </c>
      <c r="E166" s="266" t="s">
        <v>1</v>
      </c>
      <c r="F166" s="267" t="s">
        <v>243</v>
      </c>
      <c r="G166" s="265"/>
      <c r="H166" s="268">
        <v>3440</v>
      </c>
      <c r="I166" s="269"/>
      <c r="J166" s="265"/>
      <c r="K166" s="265"/>
      <c r="L166" s="270"/>
      <c r="M166" s="271"/>
      <c r="N166" s="272"/>
      <c r="O166" s="272"/>
      <c r="P166" s="272"/>
      <c r="Q166" s="272"/>
      <c r="R166" s="272"/>
      <c r="S166" s="272"/>
      <c r="T166" s="27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4" t="s">
        <v>210</v>
      </c>
      <c r="AU166" s="274" t="s">
        <v>89</v>
      </c>
      <c r="AV166" s="14" t="s">
        <v>89</v>
      </c>
      <c r="AW166" s="14" t="s">
        <v>36</v>
      </c>
      <c r="AX166" s="14" t="s">
        <v>21</v>
      </c>
      <c r="AY166" s="274" t="s">
        <v>135</v>
      </c>
    </row>
    <row r="167" s="2" customFormat="1">
      <c r="A167" s="38"/>
      <c r="B167" s="39"/>
      <c r="C167" s="225" t="s">
        <v>161</v>
      </c>
      <c r="D167" s="225" t="s">
        <v>136</v>
      </c>
      <c r="E167" s="226" t="s">
        <v>244</v>
      </c>
      <c r="F167" s="227" t="s">
        <v>245</v>
      </c>
      <c r="G167" s="228" t="s">
        <v>219</v>
      </c>
      <c r="H167" s="229">
        <v>492</v>
      </c>
      <c r="I167" s="230"/>
      <c r="J167" s="231">
        <f>ROUND(I167*H167,2)</f>
        <v>0</v>
      </c>
      <c r="K167" s="227" t="s">
        <v>208</v>
      </c>
      <c r="L167" s="44"/>
      <c r="M167" s="232" t="s">
        <v>1</v>
      </c>
      <c r="N167" s="233" t="s">
        <v>45</v>
      </c>
      <c r="O167" s="91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6" t="s">
        <v>134</v>
      </c>
      <c r="AT167" s="236" t="s">
        <v>136</v>
      </c>
      <c r="AU167" s="236" t="s">
        <v>89</v>
      </c>
      <c r="AY167" s="17" t="s">
        <v>135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7" t="s">
        <v>21</v>
      </c>
      <c r="BK167" s="237">
        <f>ROUND(I167*H167,2)</f>
        <v>0</v>
      </c>
      <c r="BL167" s="17" t="s">
        <v>134</v>
      </c>
      <c r="BM167" s="236" t="s">
        <v>246</v>
      </c>
    </row>
    <row r="168" s="13" customFormat="1">
      <c r="A168" s="13"/>
      <c r="B168" s="254"/>
      <c r="C168" s="255"/>
      <c r="D168" s="238" t="s">
        <v>210</v>
      </c>
      <c r="E168" s="256" t="s">
        <v>1</v>
      </c>
      <c r="F168" s="257" t="s">
        <v>247</v>
      </c>
      <c r="G168" s="255"/>
      <c r="H168" s="256" t="s">
        <v>1</v>
      </c>
      <c r="I168" s="258"/>
      <c r="J168" s="255"/>
      <c r="K168" s="255"/>
      <c r="L168" s="259"/>
      <c r="M168" s="260"/>
      <c r="N168" s="261"/>
      <c r="O168" s="261"/>
      <c r="P168" s="261"/>
      <c r="Q168" s="261"/>
      <c r="R168" s="261"/>
      <c r="S168" s="261"/>
      <c r="T168" s="26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3" t="s">
        <v>210</v>
      </c>
      <c r="AU168" s="263" t="s">
        <v>89</v>
      </c>
      <c r="AV168" s="13" t="s">
        <v>21</v>
      </c>
      <c r="AW168" s="13" t="s">
        <v>36</v>
      </c>
      <c r="AX168" s="13" t="s">
        <v>80</v>
      </c>
      <c r="AY168" s="263" t="s">
        <v>135</v>
      </c>
    </row>
    <row r="169" s="13" customFormat="1">
      <c r="A169" s="13"/>
      <c r="B169" s="254"/>
      <c r="C169" s="255"/>
      <c r="D169" s="238" t="s">
        <v>210</v>
      </c>
      <c r="E169" s="256" t="s">
        <v>1</v>
      </c>
      <c r="F169" s="257" t="s">
        <v>232</v>
      </c>
      <c r="G169" s="255"/>
      <c r="H169" s="256" t="s">
        <v>1</v>
      </c>
      <c r="I169" s="258"/>
      <c r="J169" s="255"/>
      <c r="K169" s="255"/>
      <c r="L169" s="259"/>
      <c r="M169" s="260"/>
      <c r="N169" s="261"/>
      <c r="O169" s="261"/>
      <c r="P169" s="261"/>
      <c r="Q169" s="261"/>
      <c r="R169" s="261"/>
      <c r="S169" s="261"/>
      <c r="T169" s="26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3" t="s">
        <v>210</v>
      </c>
      <c r="AU169" s="263" t="s">
        <v>89</v>
      </c>
      <c r="AV169" s="13" t="s">
        <v>21</v>
      </c>
      <c r="AW169" s="13" t="s">
        <v>36</v>
      </c>
      <c r="AX169" s="13" t="s">
        <v>80</v>
      </c>
      <c r="AY169" s="263" t="s">
        <v>135</v>
      </c>
    </row>
    <row r="170" s="14" customFormat="1">
      <c r="A170" s="14"/>
      <c r="B170" s="264"/>
      <c r="C170" s="265"/>
      <c r="D170" s="238" t="s">
        <v>210</v>
      </c>
      <c r="E170" s="266" t="s">
        <v>1</v>
      </c>
      <c r="F170" s="267" t="s">
        <v>248</v>
      </c>
      <c r="G170" s="265"/>
      <c r="H170" s="268">
        <v>492</v>
      </c>
      <c r="I170" s="269"/>
      <c r="J170" s="265"/>
      <c r="K170" s="265"/>
      <c r="L170" s="270"/>
      <c r="M170" s="271"/>
      <c r="N170" s="272"/>
      <c r="O170" s="272"/>
      <c r="P170" s="272"/>
      <c r="Q170" s="272"/>
      <c r="R170" s="272"/>
      <c r="S170" s="272"/>
      <c r="T170" s="27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4" t="s">
        <v>210</v>
      </c>
      <c r="AU170" s="274" t="s">
        <v>89</v>
      </c>
      <c r="AV170" s="14" t="s">
        <v>89</v>
      </c>
      <c r="AW170" s="14" t="s">
        <v>36</v>
      </c>
      <c r="AX170" s="14" t="s">
        <v>21</v>
      </c>
      <c r="AY170" s="274" t="s">
        <v>135</v>
      </c>
    </row>
    <row r="171" s="2" customFormat="1" ht="33" customHeight="1">
      <c r="A171" s="38"/>
      <c r="B171" s="39"/>
      <c r="C171" s="225" t="s">
        <v>166</v>
      </c>
      <c r="D171" s="225" t="s">
        <v>136</v>
      </c>
      <c r="E171" s="226" t="s">
        <v>249</v>
      </c>
      <c r="F171" s="227" t="s">
        <v>250</v>
      </c>
      <c r="G171" s="228" t="s">
        <v>219</v>
      </c>
      <c r="H171" s="229">
        <v>1651</v>
      </c>
      <c r="I171" s="230"/>
      <c r="J171" s="231">
        <f>ROUND(I171*H171,2)</f>
        <v>0</v>
      </c>
      <c r="K171" s="227" t="s">
        <v>208</v>
      </c>
      <c r="L171" s="44"/>
      <c r="M171" s="232" t="s">
        <v>1</v>
      </c>
      <c r="N171" s="233" t="s">
        <v>45</v>
      </c>
      <c r="O171" s="91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6" t="s">
        <v>134</v>
      </c>
      <c r="AT171" s="236" t="s">
        <v>136</v>
      </c>
      <c r="AU171" s="236" t="s">
        <v>89</v>
      </c>
      <c r="AY171" s="17" t="s">
        <v>135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7" t="s">
        <v>21</v>
      </c>
      <c r="BK171" s="237">
        <f>ROUND(I171*H171,2)</f>
        <v>0</v>
      </c>
      <c r="BL171" s="17" t="s">
        <v>134</v>
      </c>
      <c r="BM171" s="236" t="s">
        <v>251</v>
      </c>
    </row>
    <row r="172" s="13" customFormat="1">
      <c r="A172" s="13"/>
      <c r="B172" s="254"/>
      <c r="C172" s="255"/>
      <c r="D172" s="238" t="s">
        <v>210</v>
      </c>
      <c r="E172" s="256" t="s">
        <v>1</v>
      </c>
      <c r="F172" s="257" t="s">
        <v>252</v>
      </c>
      <c r="G172" s="255"/>
      <c r="H172" s="256" t="s">
        <v>1</v>
      </c>
      <c r="I172" s="258"/>
      <c r="J172" s="255"/>
      <c r="K172" s="255"/>
      <c r="L172" s="259"/>
      <c r="M172" s="260"/>
      <c r="N172" s="261"/>
      <c r="O172" s="261"/>
      <c r="P172" s="261"/>
      <c r="Q172" s="261"/>
      <c r="R172" s="261"/>
      <c r="S172" s="261"/>
      <c r="T172" s="26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3" t="s">
        <v>210</v>
      </c>
      <c r="AU172" s="263" t="s">
        <v>89</v>
      </c>
      <c r="AV172" s="13" t="s">
        <v>21</v>
      </c>
      <c r="AW172" s="13" t="s">
        <v>36</v>
      </c>
      <c r="AX172" s="13" t="s">
        <v>80</v>
      </c>
      <c r="AY172" s="263" t="s">
        <v>135</v>
      </c>
    </row>
    <row r="173" s="13" customFormat="1">
      <c r="A173" s="13"/>
      <c r="B173" s="254"/>
      <c r="C173" s="255"/>
      <c r="D173" s="238" t="s">
        <v>210</v>
      </c>
      <c r="E173" s="256" t="s">
        <v>1</v>
      </c>
      <c r="F173" s="257" t="s">
        <v>232</v>
      </c>
      <c r="G173" s="255"/>
      <c r="H173" s="256" t="s">
        <v>1</v>
      </c>
      <c r="I173" s="258"/>
      <c r="J173" s="255"/>
      <c r="K173" s="255"/>
      <c r="L173" s="259"/>
      <c r="M173" s="260"/>
      <c r="N173" s="261"/>
      <c r="O173" s="261"/>
      <c r="P173" s="261"/>
      <c r="Q173" s="261"/>
      <c r="R173" s="261"/>
      <c r="S173" s="261"/>
      <c r="T173" s="26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3" t="s">
        <v>210</v>
      </c>
      <c r="AU173" s="263" t="s">
        <v>89</v>
      </c>
      <c r="AV173" s="13" t="s">
        <v>21</v>
      </c>
      <c r="AW173" s="13" t="s">
        <v>36</v>
      </c>
      <c r="AX173" s="13" t="s">
        <v>80</v>
      </c>
      <c r="AY173" s="263" t="s">
        <v>135</v>
      </c>
    </row>
    <row r="174" s="13" customFormat="1">
      <c r="A174" s="13"/>
      <c r="B174" s="254"/>
      <c r="C174" s="255"/>
      <c r="D174" s="238" t="s">
        <v>210</v>
      </c>
      <c r="E174" s="256" t="s">
        <v>1</v>
      </c>
      <c r="F174" s="257" t="s">
        <v>233</v>
      </c>
      <c r="G174" s="255"/>
      <c r="H174" s="256" t="s">
        <v>1</v>
      </c>
      <c r="I174" s="258"/>
      <c r="J174" s="255"/>
      <c r="K174" s="255"/>
      <c r="L174" s="259"/>
      <c r="M174" s="260"/>
      <c r="N174" s="261"/>
      <c r="O174" s="261"/>
      <c r="P174" s="261"/>
      <c r="Q174" s="261"/>
      <c r="R174" s="261"/>
      <c r="S174" s="261"/>
      <c r="T174" s="26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3" t="s">
        <v>210</v>
      </c>
      <c r="AU174" s="263" t="s">
        <v>89</v>
      </c>
      <c r="AV174" s="13" t="s">
        <v>21</v>
      </c>
      <c r="AW174" s="13" t="s">
        <v>36</v>
      </c>
      <c r="AX174" s="13" t="s">
        <v>80</v>
      </c>
      <c r="AY174" s="263" t="s">
        <v>135</v>
      </c>
    </row>
    <row r="175" s="13" customFormat="1">
      <c r="A175" s="13"/>
      <c r="B175" s="254"/>
      <c r="C175" s="255"/>
      <c r="D175" s="238" t="s">
        <v>210</v>
      </c>
      <c r="E175" s="256" t="s">
        <v>1</v>
      </c>
      <c r="F175" s="257" t="s">
        <v>234</v>
      </c>
      <c r="G175" s="255"/>
      <c r="H175" s="256" t="s">
        <v>1</v>
      </c>
      <c r="I175" s="258"/>
      <c r="J175" s="255"/>
      <c r="K175" s="255"/>
      <c r="L175" s="259"/>
      <c r="M175" s="260"/>
      <c r="N175" s="261"/>
      <c r="O175" s="261"/>
      <c r="P175" s="261"/>
      <c r="Q175" s="261"/>
      <c r="R175" s="261"/>
      <c r="S175" s="261"/>
      <c r="T175" s="26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3" t="s">
        <v>210</v>
      </c>
      <c r="AU175" s="263" t="s">
        <v>89</v>
      </c>
      <c r="AV175" s="13" t="s">
        <v>21</v>
      </c>
      <c r="AW175" s="13" t="s">
        <v>36</v>
      </c>
      <c r="AX175" s="13" t="s">
        <v>80</v>
      </c>
      <c r="AY175" s="263" t="s">
        <v>135</v>
      </c>
    </row>
    <row r="176" s="13" customFormat="1">
      <c r="A176" s="13"/>
      <c r="B176" s="254"/>
      <c r="C176" s="255"/>
      <c r="D176" s="238" t="s">
        <v>210</v>
      </c>
      <c r="E176" s="256" t="s">
        <v>1</v>
      </c>
      <c r="F176" s="257" t="s">
        <v>235</v>
      </c>
      <c r="G176" s="255"/>
      <c r="H176" s="256" t="s">
        <v>1</v>
      </c>
      <c r="I176" s="258"/>
      <c r="J176" s="255"/>
      <c r="K176" s="255"/>
      <c r="L176" s="259"/>
      <c r="M176" s="260"/>
      <c r="N176" s="261"/>
      <c r="O176" s="261"/>
      <c r="P176" s="261"/>
      <c r="Q176" s="261"/>
      <c r="R176" s="261"/>
      <c r="S176" s="261"/>
      <c r="T176" s="26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3" t="s">
        <v>210</v>
      </c>
      <c r="AU176" s="263" t="s">
        <v>89</v>
      </c>
      <c r="AV176" s="13" t="s">
        <v>21</v>
      </c>
      <c r="AW176" s="13" t="s">
        <v>36</v>
      </c>
      <c r="AX176" s="13" t="s">
        <v>80</v>
      </c>
      <c r="AY176" s="263" t="s">
        <v>135</v>
      </c>
    </row>
    <row r="177" s="13" customFormat="1">
      <c r="A177" s="13"/>
      <c r="B177" s="254"/>
      <c r="C177" s="255"/>
      <c r="D177" s="238" t="s">
        <v>210</v>
      </c>
      <c r="E177" s="256" t="s">
        <v>1</v>
      </c>
      <c r="F177" s="257" t="s">
        <v>236</v>
      </c>
      <c r="G177" s="255"/>
      <c r="H177" s="256" t="s">
        <v>1</v>
      </c>
      <c r="I177" s="258"/>
      <c r="J177" s="255"/>
      <c r="K177" s="255"/>
      <c r="L177" s="259"/>
      <c r="M177" s="260"/>
      <c r="N177" s="261"/>
      <c r="O177" s="261"/>
      <c r="P177" s="261"/>
      <c r="Q177" s="261"/>
      <c r="R177" s="261"/>
      <c r="S177" s="261"/>
      <c r="T177" s="26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3" t="s">
        <v>210</v>
      </c>
      <c r="AU177" s="263" t="s">
        <v>89</v>
      </c>
      <c r="AV177" s="13" t="s">
        <v>21</v>
      </c>
      <c r="AW177" s="13" t="s">
        <v>36</v>
      </c>
      <c r="AX177" s="13" t="s">
        <v>80</v>
      </c>
      <c r="AY177" s="263" t="s">
        <v>135</v>
      </c>
    </row>
    <row r="178" s="14" customFormat="1">
      <c r="A178" s="14"/>
      <c r="B178" s="264"/>
      <c r="C178" s="265"/>
      <c r="D178" s="238" t="s">
        <v>210</v>
      </c>
      <c r="E178" s="266" t="s">
        <v>1</v>
      </c>
      <c r="F178" s="267" t="s">
        <v>253</v>
      </c>
      <c r="G178" s="265"/>
      <c r="H178" s="268">
        <v>1651</v>
      </c>
      <c r="I178" s="269"/>
      <c r="J178" s="265"/>
      <c r="K178" s="265"/>
      <c r="L178" s="270"/>
      <c r="M178" s="271"/>
      <c r="N178" s="272"/>
      <c r="O178" s="272"/>
      <c r="P178" s="272"/>
      <c r="Q178" s="272"/>
      <c r="R178" s="272"/>
      <c r="S178" s="272"/>
      <c r="T178" s="27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4" t="s">
        <v>210</v>
      </c>
      <c r="AU178" s="274" t="s">
        <v>89</v>
      </c>
      <c r="AV178" s="14" t="s">
        <v>89</v>
      </c>
      <c r="AW178" s="14" t="s">
        <v>36</v>
      </c>
      <c r="AX178" s="14" t="s">
        <v>21</v>
      </c>
      <c r="AY178" s="274" t="s">
        <v>135</v>
      </c>
    </row>
    <row r="179" s="2" customFormat="1" ht="33" customHeight="1">
      <c r="A179" s="38"/>
      <c r="B179" s="39"/>
      <c r="C179" s="225" t="s">
        <v>170</v>
      </c>
      <c r="D179" s="225" t="s">
        <v>136</v>
      </c>
      <c r="E179" s="226" t="s">
        <v>254</v>
      </c>
      <c r="F179" s="227" t="s">
        <v>255</v>
      </c>
      <c r="G179" s="228" t="s">
        <v>219</v>
      </c>
      <c r="H179" s="229">
        <v>3932</v>
      </c>
      <c r="I179" s="230"/>
      <c r="J179" s="231">
        <f>ROUND(I179*H179,2)</f>
        <v>0</v>
      </c>
      <c r="K179" s="227" t="s">
        <v>208</v>
      </c>
      <c r="L179" s="44"/>
      <c r="M179" s="232" t="s">
        <v>1</v>
      </c>
      <c r="N179" s="233" t="s">
        <v>45</v>
      </c>
      <c r="O179" s="91"/>
      <c r="P179" s="234">
        <f>O179*H179</f>
        <v>0</v>
      </c>
      <c r="Q179" s="234">
        <v>0</v>
      </c>
      <c r="R179" s="234">
        <f>Q179*H179</f>
        <v>0</v>
      </c>
      <c r="S179" s="234">
        <v>0</v>
      </c>
      <c r="T179" s="23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6" t="s">
        <v>134</v>
      </c>
      <c r="AT179" s="236" t="s">
        <v>136</v>
      </c>
      <c r="AU179" s="236" t="s">
        <v>89</v>
      </c>
      <c r="AY179" s="17" t="s">
        <v>135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7" t="s">
        <v>21</v>
      </c>
      <c r="BK179" s="237">
        <f>ROUND(I179*H179,2)</f>
        <v>0</v>
      </c>
      <c r="BL179" s="17" t="s">
        <v>134</v>
      </c>
      <c r="BM179" s="236" t="s">
        <v>256</v>
      </c>
    </row>
    <row r="180" s="13" customFormat="1">
      <c r="A180" s="13"/>
      <c r="B180" s="254"/>
      <c r="C180" s="255"/>
      <c r="D180" s="238" t="s">
        <v>210</v>
      </c>
      <c r="E180" s="256" t="s">
        <v>1</v>
      </c>
      <c r="F180" s="257" t="s">
        <v>257</v>
      </c>
      <c r="G180" s="255"/>
      <c r="H180" s="256" t="s">
        <v>1</v>
      </c>
      <c r="I180" s="258"/>
      <c r="J180" s="255"/>
      <c r="K180" s="255"/>
      <c r="L180" s="259"/>
      <c r="M180" s="260"/>
      <c r="N180" s="261"/>
      <c r="O180" s="261"/>
      <c r="P180" s="261"/>
      <c r="Q180" s="261"/>
      <c r="R180" s="261"/>
      <c r="S180" s="261"/>
      <c r="T180" s="26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3" t="s">
        <v>210</v>
      </c>
      <c r="AU180" s="263" t="s">
        <v>89</v>
      </c>
      <c r="AV180" s="13" t="s">
        <v>21</v>
      </c>
      <c r="AW180" s="13" t="s">
        <v>36</v>
      </c>
      <c r="AX180" s="13" t="s">
        <v>80</v>
      </c>
      <c r="AY180" s="263" t="s">
        <v>135</v>
      </c>
    </row>
    <row r="181" s="13" customFormat="1">
      <c r="A181" s="13"/>
      <c r="B181" s="254"/>
      <c r="C181" s="255"/>
      <c r="D181" s="238" t="s">
        <v>210</v>
      </c>
      <c r="E181" s="256" t="s">
        <v>1</v>
      </c>
      <c r="F181" s="257" t="s">
        <v>258</v>
      </c>
      <c r="G181" s="255"/>
      <c r="H181" s="256" t="s">
        <v>1</v>
      </c>
      <c r="I181" s="258"/>
      <c r="J181" s="255"/>
      <c r="K181" s="255"/>
      <c r="L181" s="259"/>
      <c r="M181" s="260"/>
      <c r="N181" s="261"/>
      <c r="O181" s="261"/>
      <c r="P181" s="261"/>
      <c r="Q181" s="261"/>
      <c r="R181" s="261"/>
      <c r="S181" s="261"/>
      <c r="T181" s="26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3" t="s">
        <v>210</v>
      </c>
      <c r="AU181" s="263" t="s">
        <v>89</v>
      </c>
      <c r="AV181" s="13" t="s">
        <v>21</v>
      </c>
      <c r="AW181" s="13" t="s">
        <v>36</v>
      </c>
      <c r="AX181" s="13" t="s">
        <v>80</v>
      </c>
      <c r="AY181" s="263" t="s">
        <v>135</v>
      </c>
    </row>
    <row r="182" s="14" customFormat="1">
      <c r="A182" s="14"/>
      <c r="B182" s="264"/>
      <c r="C182" s="265"/>
      <c r="D182" s="238" t="s">
        <v>210</v>
      </c>
      <c r="E182" s="266" t="s">
        <v>1</v>
      </c>
      <c r="F182" s="267" t="s">
        <v>248</v>
      </c>
      <c r="G182" s="265"/>
      <c r="H182" s="268">
        <v>492</v>
      </c>
      <c r="I182" s="269"/>
      <c r="J182" s="265"/>
      <c r="K182" s="265"/>
      <c r="L182" s="270"/>
      <c r="M182" s="271"/>
      <c r="N182" s="272"/>
      <c r="O182" s="272"/>
      <c r="P182" s="272"/>
      <c r="Q182" s="272"/>
      <c r="R182" s="272"/>
      <c r="S182" s="272"/>
      <c r="T182" s="27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4" t="s">
        <v>210</v>
      </c>
      <c r="AU182" s="274" t="s">
        <v>89</v>
      </c>
      <c r="AV182" s="14" t="s">
        <v>89</v>
      </c>
      <c r="AW182" s="14" t="s">
        <v>36</v>
      </c>
      <c r="AX182" s="14" t="s">
        <v>80</v>
      </c>
      <c r="AY182" s="274" t="s">
        <v>135</v>
      </c>
    </row>
    <row r="183" s="13" customFormat="1">
      <c r="A183" s="13"/>
      <c r="B183" s="254"/>
      <c r="C183" s="255"/>
      <c r="D183" s="238" t="s">
        <v>210</v>
      </c>
      <c r="E183" s="256" t="s">
        <v>1</v>
      </c>
      <c r="F183" s="257" t="s">
        <v>241</v>
      </c>
      <c r="G183" s="255"/>
      <c r="H183" s="256" t="s">
        <v>1</v>
      </c>
      <c r="I183" s="258"/>
      <c r="J183" s="255"/>
      <c r="K183" s="255"/>
      <c r="L183" s="259"/>
      <c r="M183" s="260"/>
      <c r="N183" s="261"/>
      <c r="O183" s="261"/>
      <c r="P183" s="261"/>
      <c r="Q183" s="261"/>
      <c r="R183" s="261"/>
      <c r="S183" s="261"/>
      <c r="T183" s="26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3" t="s">
        <v>210</v>
      </c>
      <c r="AU183" s="263" t="s">
        <v>89</v>
      </c>
      <c r="AV183" s="13" t="s">
        <v>21</v>
      </c>
      <c r="AW183" s="13" t="s">
        <v>36</v>
      </c>
      <c r="AX183" s="13" t="s">
        <v>80</v>
      </c>
      <c r="AY183" s="263" t="s">
        <v>135</v>
      </c>
    </row>
    <row r="184" s="13" customFormat="1">
      <c r="A184" s="13"/>
      <c r="B184" s="254"/>
      <c r="C184" s="255"/>
      <c r="D184" s="238" t="s">
        <v>210</v>
      </c>
      <c r="E184" s="256" t="s">
        <v>1</v>
      </c>
      <c r="F184" s="257" t="s">
        <v>232</v>
      </c>
      <c r="G184" s="255"/>
      <c r="H184" s="256" t="s">
        <v>1</v>
      </c>
      <c r="I184" s="258"/>
      <c r="J184" s="255"/>
      <c r="K184" s="255"/>
      <c r="L184" s="259"/>
      <c r="M184" s="260"/>
      <c r="N184" s="261"/>
      <c r="O184" s="261"/>
      <c r="P184" s="261"/>
      <c r="Q184" s="261"/>
      <c r="R184" s="261"/>
      <c r="S184" s="261"/>
      <c r="T184" s="26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3" t="s">
        <v>210</v>
      </c>
      <c r="AU184" s="263" t="s">
        <v>89</v>
      </c>
      <c r="AV184" s="13" t="s">
        <v>21</v>
      </c>
      <c r="AW184" s="13" t="s">
        <v>36</v>
      </c>
      <c r="AX184" s="13" t="s">
        <v>80</v>
      </c>
      <c r="AY184" s="263" t="s">
        <v>135</v>
      </c>
    </row>
    <row r="185" s="13" customFormat="1">
      <c r="A185" s="13"/>
      <c r="B185" s="254"/>
      <c r="C185" s="255"/>
      <c r="D185" s="238" t="s">
        <v>210</v>
      </c>
      <c r="E185" s="256" t="s">
        <v>1</v>
      </c>
      <c r="F185" s="257" t="s">
        <v>233</v>
      </c>
      <c r="G185" s="255"/>
      <c r="H185" s="256" t="s">
        <v>1</v>
      </c>
      <c r="I185" s="258"/>
      <c r="J185" s="255"/>
      <c r="K185" s="255"/>
      <c r="L185" s="259"/>
      <c r="M185" s="260"/>
      <c r="N185" s="261"/>
      <c r="O185" s="261"/>
      <c r="P185" s="261"/>
      <c r="Q185" s="261"/>
      <c r="R185" s="261"/>
      <c r="S185" s="261"/>
      <c r="T185" s="26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3" t="s">
        <v>210</v>
      </c>
      <c r="AU185" s="263" t="s">
        <v>89</v>
      </c>
      <c r="AV185" s="13" t="s">
        <v>21</v>
      </c>
      <c r="AW185" s="13" t="s">
        <v>36</v>
      </c>
      <c r="AX185" s="13" t="s">
        <v>80</v>
      </c>
      <c r="AY185" s="263" t="s">
        <v>135</v>
      </c>
    </row>
    <row r="186" s="13" customFormat="1">
      <c r="A186" s="13"/>
      <c r="B186" s="254"/>
      <c r="C186" s="255"/>
      <c r="D186" s="238" t="s">
        <v>210</v>
      </c>
      <c r="E186" s="256" t="s">
        <v>1</v>
      </c>
      <c r="F186" s="257" t="s">
        <v>234</v>
      </c>
      <c r="G186" s="255"/>
      <c r="H186" s="256" t="s">
        <v>1</v>
      </c>
      <c r="I186" s="258"/>
      <c r="J186" s="255"/>
      <c r="K186" s="255"/>
      <c r="L186" s="259"/>
      <c r="M186" s="260"/>
      <c r="N186" s="261"/>
      <c r="O186" s="261"/>
      <c r="P186" s="261"/>
      <c r="Q186" s="261"/>
      <c r="R186" s="261"/>
      <c r="S186" s="261"/>
      <c r="T186" s="26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3" t="s">
        <v>210</v>
      </c>
      <c r="AU186" s="263" t="s">
        <v>89</v>
      </c>
      <c r="AV186" s="13" t="s">
        <v>21</v>
      </c>
      <c r="AW186" s="13" t="s">
        <v>36</v>
      </c>
      <c r="AX186" s="13" t="s">
        <v>80</v>
      </c>
      <c r="AY186" s="263" t="s">
        <v>135</v>
      </c>
    </row>
    <row r="187" s="13" customFormat="1">
      <c r="A187" s="13"/>
      <c r="B187" s="254"/>
      <c r="C187" s="255"/>
      <c r="D187" s="238" t="s">
        <v>210</v>
      </c>
      <c r="E187" s="256" t="s">
        <v>1</v>
      </c>
      <c r="F187" s="257" t="s">
        <v>235</v>
      </c>
      <c r="G187" s="255"/>
      <c r="H187" s="256" t="s">
        <v>1</v>
      </c>
      <c r="I187" s="258"/>
      <c r="J187" s="255"/>
      <c r="K187" s="255"/>
      <c r="L187" s="259"/>
      <c r="M187" s="260"/>
      <c r="N187" s="261"/>
      <c r="O187" s="261"/>
      <c r="P187" s="261"/>
      <c r="Q187" s="261"/>
      <c r="R187" s="261"/>
      <c r="S187" s="261"/>
      <c r="T187" s="26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3" t="s">
        <v>210</v>
      </c>
      <c r="AU187" s="263" t="s">
        <v>89</v>
      </c>
      <c r="AV187" s="13" t="s">
        <v>21</v>
      </c>
      <c r="AW187" s="13" t="s">
        <v>36</v>
      </c>
      <c r="AX187" s="13" t="s">
        <v>80</v>
      </c>
      <c r="AY187" s="263" t="s">
        <v>135</v>
      </c>
    </row>
    <row r="188" s="13" customFormat="1">
      <c r="A188" s="13"/>
      <c r="B188" s="254"/>
      <c r="C188" s="255"/>
      <c r="D188" s="238" t="s">
        <v>210</v>
      </c>
      <c r="E188" s="256" t="s">
        <v>1</v>
      </c>
      <c r="F188" s="257" t="s">
        <v>242</v>
      </c>
      <c r="G188" s="255"/>
      <c r="H188" s="256" t="s">
        <v>1</v>
      </c>
      <c r="I188" s="258"/>
      <c r="J188" s="255"/>
      <c r="K188" s="255"/>
      <c r="L188" s="259"/>
      <c r="M188" s="260"/>
      <c r="N188" s="261"/>
      <c r="O188" s="261"/>
      <c r="P188" s="261"/>
      <c r="Q188" s="261"/>
      <c r="R188" s="261"/>
      <c r="S188" s="261"/>
      <c r="T188" s="26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3" t="s">
        <v>210</v>
      </c>
      <c r="AU188" s="263" t="s">
        <v>89</v>
      </c>
      <c r="AV188" s="13" t="s">
        <v>21</v>
      </c>
      <c r="AW188" s="13" t="s">
        <v>36</v>
      </c>
      <c r="AX188" s="13" t="s">
        <v>80</v>
      </c>
      <c r="AY188" s="263" t="s">
        <v>135</v>
      </c>
    </row>
    <row r="189" s="13" customFormat="1">
      <c r="A189" s="13"/>
      <c r="B189" s="254"/>
      <c r="C189" s="255"/>
      <c r="D189" s="238" t="s">
        <v>210</v>
      </c>
      <c r="E189" s="256" t="s">
        <v>1</v>
      </c>
      <c r="F189" s="257" t="s">
        <v>236</v>
      </c>
      <c r="G189" s="255"/>
      <c r="H189" s="256" t="s">
        <v>1</v>
      </c>
      <c r="I189" s="258"/>
      <c r="J189" s="255"/>
      <c r="K189" s="255"/>
      <c r="L189" s="259"/>
      <c r="M189" s="260"/>
      <c r="N189" s="261"/>
      <c r="O189" s="261"/>
      <c r="P189" s="261"/>
      <c r="Q189" s="261"/>
      <c r="R189" s="261"/>
      <c r="S189" s="261"/>
      <c r="T189" s="26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3" t="s">
        <v>210</v>
      </c>
      <c r="AU189" s="263" t="s">
        <v>89</v>
      </c>
      <c r="AV189" s="13" t="s">
        <v>21</v>
      </c>
      <c r="AW189" s="13" t="s">
        <v>36</v>
      </c>
      <c r="AX189" s="13" t="s">
        <v>80</v>
      </c>
      <c r="AY189" s="263" t="s">
        <v>135</v>
      </c>
    </row>
    <row r="190" s="14" customFormat="1">
      <c r="A190" s="14"/>
      <c r="B190" s="264"/>
      <c r="C190" s="265"/>
      <c r="D190" s="238" t="s">
        <v>210</v>
      </c>
      <c r="E190" s="266" t="s">
        <v>1</v>
      </c>
      <c r="F190" s="267" t="s">
        <v>243</v>
      </c>
      <c r="G190" s="265"/>
      <c r="H190" s="268">
        <v>3440</v>
      </c>
      <c r="I190" s="269"/>
      <c r="J190" s="265"/>
      <c r="K190" s="265"/>
      <c r="L190" s="270"/>
      <c r="M190" s="271"/>
      <c r="N190" s="272"/>
      <c r="O190" s="272"/>
      <c r="P190" s="272"/>
      <c r="Q190" s="272"/>
      <c r="R190" s="272"/>
      <c r="S190" s="272"/>
      <c r="T190" s="27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4" t="s">
        <v>210</v>
      </c>
      <c r="AU190" s="274" t="s">
        <v>89</v>
      </c>
      <c r="AV190" s="14" t="s">
        <v>89</v>
      </c>
      <c r="AW190" s="14" t="s">
        <v>36</v>
      </c>
      <c r="AX190" s="14" t="s">
        <v>80</v>
      </c>
      <c r="AY190" s="274" t="s">
        <v>135</v>
      </c>
    </row>
    <row r="191" s="15" customFormat="1">
      <c r="A191" s="15"/>
      <c r="B191" s="275"/>
      <c r="C191" s="276"/>
      <c r="D191" s="238" t="s">
        <v>210</v>
      </c>
      <c r="E191" s="277" t="s">
        <v>1</v>
      </c>
      <c r="F191" s="278" t="s">
        <v>226</v>
      </c>
      <c r="G191" s="276"/>
      <c r="H191" s="279">
        <v>3932</v>
      </c>
      <c r="I191" s="280"/>
      <c r="J191" s="276"/>
      <c r="K191" s="276"/>
      <c r="L191" s="281"/>
      <c r="M191" s="282"/>
      <c r="N191" s="283"/>
      <c r="O191" s="283"/>
      <c r="P191" s="283"/>
      <c r="Q191" s="283"/>
      <c r="R191" s="283"/>
      <c r="S191" s="283"/>
      <c r="T191" s="28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85" t="s">
        <v>210</v>
      </c>
      <c r="AU191" s="285" t="s">
        <v>89</v>
      </c>
      <c r="AV191" s="15" t="s">
        <v>134</v>
      </c>
      <c r="AW191" s="15" t="s">
        <v>36</v>
      </c>
      <c r="AX191" s="15" t="s">
        <v>21</v>
      </c>
      <c r="AY191" s="285" t="s">
        <v>135</v>
      </c>
    </row>
    <row r="192" s="2" customFormat="1">
      <c r="A192" s="38"/>
      <c r="B192" s="39"/>
      <c r="C192" s="225" t="s">
        <v>175</v>
      </c>
      <c r="D192" s="225" t="s">
        <v>136</v>
      </c>
      <c r="E192" s="226" t="s">
        <v>259</v>
      </c>
      <c r="F192" s="227" t="s">
        <v>260</v>
      </c>
      <c r="G192" s="228" t="s">
        <v>219</v>
      </c>
      <c r="H192" s="229">
        <v>1651</v>
      </c>
      <c r="I192" s="230"/>
      <c r="J192" s="231">
        <f>ROUND(I192*H192,2)</f>
        <v>0</v>
      </c>
      <c r="K192" s="227" t="s">
        <v>208</v>
      </c>
      <c r="L192" s="44"/>
      <c r="M192" s="232" t="s">
        <v>1</v>
      </c>
      <c r="N192" s="233" t="s">
        <v>45</v>
      </c>
      <c r="O192" s="91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6" t="s">
        <v>134</v>
      </c>
      <c r="AT192" s="236" t="s">
        <v>136</v>
      </c>
      <c r="AU192" s="236" t="s">
        <v>89</v>
      </c>
      <c r="AY192" s="17" t="s">
        <v>135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7" t="s">
        <v>21</v>
      </c>
      <c r="BK192" s="237">
        <f>ROUND(I192*H192,2)</f>
        <v>0</v>
      </c>
      <c r="BL192" s="17" t="s">
        <v>134</v>
      </c>
      <c r="BM192" s="236" t="s">
        <v>261</v>
      </c>
    </row>
    <row r="193" s="13" customFormat="1">
      <c r="A193" s="13"/>
      <c r="B193" s="254"/>
      <c r="C193" s="255"/>
      <c r="D193" s="238" t="s">
        <v>210</v>
      </c>
      <c r="E193" s="256" t="s">
        <v>1</v>
      </c>
      <c r="F193" s="257" t="s">
        <v>262</v>
      </c>
      <c r="G193" s="255"/>
      <c r="H193" s="256" t="s">
        <v>1</v>
      </c>
      <c r="I193" s="258"/>
      <c r="J193" s="255"/>
      <c r="K193" s="255"/>
      <c r="L193" s="259"/>
      <c r="M193" s="260"/>
      <c r="N193" s="261"/>
      <c r="O193" s="261"/>
      <c r="P193" s="261"/>
      <c r="Q193" s="261"/>
      <c r="R193" s="261"/>
      <c r="S193" s="261"/>
      <c r="T193" s="26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3" t="s">
        <v>210</v>
      </c>
      <c r="AU193" s="263" t="s">
        <v>89</v>
      </c>
      <c r="AV193" s="13" t="s">
        <v>21</v>
      </c>
      <c r="AW193" s="13" t="s">
        <v>36</v>
      </c>
      <c r="AX193" s="13" t="s">
        <v>80</v>
      </c>
      <c r="AY193" s="263" t="s">
        <v>135</v>
      </c>
    </row>
    <row r="194" s="13" customFormat="1">
      <c r="A194" s="13"/>
      <c r="B194" s="254"/>
      <c r="C194" s="255"/>
      <c r="D194" s="238" t="s">
        <v>210</v>
      </c>
      <c r="E194" s="256" t="s">
        <v>1</v>
      </c>
      <c r="F194" s="257" t="s">
        <v>263</v>
      </c>
      <c r="G194" s="255"/>
      <c r="H194" s="256" t="s">
        <v>1</v>
      </c>
      <c r="I194" s="258"/>
      <c r="J194" s="255"/>
      <c r="K194" s="255"/>
      <c r="L194" s="259"/>
      <c r="M194" s="260"/>
      <c r="N194" s="261"/>
      <c r="O194" s="261"/>
      <c r="P194" s="261"/>
      <c r="Q194" s="261"/>
      <c r="R194" s="261"/>
      <c r="S194" s="261"/>
      <c r="T194" s="26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3" t="s">
        <v>210</v>
      </c>
      <c r="AU194" s="263" t="s">
        <v>89</v>
      </c>
      <c r="AV194" s="13" t="s">
        <v>21</v>
      </c>
      <c r="AW194" s="13" t="s">
        <v>36</v>
      </c>
      <c r="AX194" s="13" t="s">
        <v>80</v>
      </c>
      <c r="AY194" s="263" t="s">
        <v>135</v>
      </c>
    </row>
    <row r="195" s="13" customFormat="1">
      <c r="A195" s="13"/>
      <c r="B195" s="254"/>
      <c r="C195" s="255"/>
      <c r="D195" s="238" t="s">
        <v>210</v>
      </c>
      <c r="E195" s="256" t="s">
        <v>1</v>
      </c>
      <c r="F195" s="257" t="s">
        <v>232</v>
      </c>
      <c r="G195" s="255"/>
      <c r="H195" s="256" t="s">
        <v>1</v>
      </c>
      <c r="I195" s="258"/>
      <c r="J195" s="255"/>
      <c r="K195" s="255"/>
      <c r="L195" s="259"/>
      <c r="M195" s="260"/>
      <c r="N195" s="261"/>
      <c r="O195" s="261"/>
      <c r="P195" s="261"/>
      <c r="Q195" s="261"/>
      <c r="R195" s="261"/>
      <c r="S195" s="261"/>
      <c r="T195" s="26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3" t="s">
        <v>210</v>
      </c>
      <c r="AU195" s="263" t="s">
        <v>89</v>
      </c>
      <c r="AV195" s="13" t="s">
        <v>21</v>
      </c>
      <c r="AW195" s="13" t="s">
        <v>36</v>
      </c>
      <c r="AX195" s="13" t="s">
        <v>80</v>
      </c>
      <c r="AY195" s="263" t="s">
        <v>135</v>
      </c>
    </row>
    <row r="196" s="13" customFormat="1">
      <c r="A196" s="13"/>
      <c r="B196" s="254"/>
      <c r="C196" s="255"/>
      <c r="D196" s="238" t="s">
        <v>210</v>
      </c>
      <c r="E196" s="256" t="s">
        <v>1</v>
      </c>
      <c r="F196" s="257" t="s">
        <v>233</v>
      </c>
      <c r="G196" s="255"/>
      <c r="H196" s="256" t="s">
        <v>1</v>
      </c>
      <c r="I196" s="258"/>
      <c r="J196" s="255"/>
      <c r="K196" s="255"/>
      <c r="L196" s="259"/>
      <c r="M196" s="260"/>
      <c r="N196" s="261"/>
      <c r="O196" s="261"/>
      <c r="P196" s="261"/>
      <c r="Q196" s="261"/>
      <c r="R196" s="261"/>
      <c r="S196" s="261"/>
      <c r="T196" s="26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3" t="s">
        <v>210</v>
      </c>
      <c r="AU196" s="263" t="s">
        <v>89</v>
      </c>
      <c r="AV196" s="13" t="s">
        <v>21</v>
      </c>
      <c r="AW196" s="13" t="s">
        <v>36</v>
      </c>
      <c r="AX196" s="13" t="s">
        <v>80</v>
      </c>
      <c r="AY196" s="263" t="s">
        <v>135</v>
      </c>
    </row>
    <row r="197" s="13" customFormat="1">
      <c r="A197" s="13"/>
      <c r="B197" s="254"/>
      <c r="C197" s="255"/>
      <c r="D197" s="238" t="s">
        <v>210</v>
      </c>
      <c r="E197" s="256" t="s">
        <v>1</v>
      </c>
      <c r="F197" s="257" t="s">
        <v>234</v>
      </c>
      <c r="G197" s="255"/>
      <c r="H197" s="256" t="s">
        <v>1</v>
      </c>
      <c r="I197" s="258"/>
      <c r="J197" s="255"/>
      <c r="K197" s="255"/>
      <c r="L197" s="259"/>
      <c r="M197" s="260"/>
      <c r="N197" s="261"/>
      <c r="O197" s="261"/>
      <c r="P197" s="261"/>
      <c r="Q197" s="261"/>
      <c r="R197" s="261"/>
      <c r="S197" s="261"/>
      <c r="T197" s="26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3" t="s">
        <v>210</v>
      </c>
      <c r="AU197" s="263" t="s">
        <v>89</v>
      </c>
      <c r="AV197" s="13" t="s">
        <v>21</v>
      </c>
      <c r="AW197" s="13" t="s">
        <v>36</v>
      </c>
      <c r="AX197" s="13" t="s">
        <v>80</v>
      </c>
      <c r="AY197" s="263" t="s">
        <v>135</v>
      </c>
    </row>
    <row r="198" s="13" customFormat="1">
      <c r="A198" s="13"/>
      <c r="B198" s="254"/>
      <c r="C198" s="255"/>
      <c r="D198" s="238" t="s">
        <v>210</v>
      </c>
      <c r="E198" s="256" t="s">
        <v>1</v>
      </c>
      <c r="F198" s="257" t="s">
        <v>235</v>
      </c>
      <c r="G198" s="255"/>
      <c r="H198" s="256" t="s">
        <v>1</v>
      </c>
      <c r="I198" s="258"/>
      <c r="J198" s="255"/>
      <c r="K198" s="255"/>
      <c r="L198" s="259"/>
      <c r="M198" s="260"/>
      <c r="N198" s="261"/>
      <c r="O198" s="261"/>
      <c r="P198" s="261"/>
      <c r="Q198" s="261"/>
      <c r="R198" s="261"/>
      <c r="S198" s="261"/>
      <c r="T198" s="26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3" t="s">
        <v>210</v>
      </c>
      <c r="AU198" s="263" t="s">
        <v>89</v>
      </c>
      <c r="AV198" s="13" t="s">
        <v>21</v>
      </c>
      <c r="AW198" s="13" t="s">
        <v>36</v>
      </c>
      <c r="AX198" s="13" t="s">
        <v>80</v>
      </c>
      <c r="AY198" s="263" t="s">
        <v>135</v>
      </c>
    </row>
    <row r="199" s="13" customFormat="1">
      <c r="A199" s="13"/>
      <c r="B199" s="254"/>
      <c r="C199" s="255"/>
      <c r="D199" s="238" t="s">
        <v>210</v>
      </c>
      <c r="E199" s="256" t="s">
        <v>1</v>
      </c>
      <c r="F199" s="257" t="s">
        <v>236</v>
      </c>
      <c r="G199" s="255"/>
      <c r="H199" s="256" t="s">
        <v>1</v>
      </c>
      <c r="I199" s="258"/>
      <c r="J199" s="255"/>
      <c r="K199" s="255"/>
      <c r="L199" s="259"/>
      <c r="M199" s="260"/>
      <c r="N199" s="261"/>
      <c r="O199" s="261"/>
      <c r="P199" s="261"/>
      <c r="Q199" s="261"/>
      <c r="R199" s="261"/>
      <c r="S199" s="261"/>
      <c r="T199" s="26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3" t="s">
        <v>210</v>
      </c>
      <c r="AU199" s="263" t="s">
        <v>89</v>
      </c>
      <c r="AV199" s="13" t="s">
        <v>21</v>
      </c>
      <c r="AW199" s="13" t="s">
        <v>36</v>
      </c>
      <c r="AX199" s="13" t="s">
        <v>80</v>
      </c>
      <c r="AY199" s="263" t="s">
        <v>135</v>
      </c>
    </row>
    <row r="200" s="14" customFormat="1">
      <c r="A200" s="14"/>
      <c r="B200" s="264"/>
      <c r="C200" s="265"/>
      <c r="D200" s="238" t="s">
        <v>210</v>
      </c>
      <c r="E200" s="266" t="s">
        <v>1</v>
      </c>
      <c r="F200" s="267" t="s">
        <v>253</v>
      </c>
      <c r="G200" s="265"/>
      <c r="H200" s="268">
        <v>1651</v>
      </c>
      <c r="I200" s="269"/>
      <c r="J200" s="265"/>
      <c r="K200" s="265"/>
      <c r="L200" s="270"/>
      <c r="M200" s="271"/>
      <c r="N200" s="272"/>
      <c r="O200" s="272"/>
      <c r="P200" s="272"/>
      <c r="Q200" s="272"/>
      <c r="R200" s="272"/>
      <c r="S200" s="272"/>
      <c r="T200" s="27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4" t="s">
        <v>210</v>
      </c>
      <c r="AU200" s="274" t="s">
        <v>89</v>
      </c>
      <c r="AV200" s="14" t="s">
        <v>89</v>
      </c>
      <c r="AW200" s="14" t="s">
        <v>36</v>
      </c>
      <c r="AX200" s="14" t="s">
        <v>21</v>
      </c>
      <c r="AY200" s="274" t="s">
        <v>135</v>
      </c>
    </row>
    <row r="201" s="2" customFormat="1" ht="33" customHeight="1">
      <c r="A201" s="38"/>
      <c r="B201" s="39"/>
      <c r="C201" s="225" t="s">
        <v>26</v>
      </c>
      <c r="D201" s="225" t="s">
        <v>136</v>
      </c>
      <c r="E201" s="226" t="s">
        <v>264</v>
      </c>
      <c r="F201" s="227" t="s">
        <v>265</v>
      </c>
      <c r="G201" s="228" t="s">
        <v>219</v>
      </c>
      <c r="H201" s="229">
        <v>492</v>
      </c>
      <c r="I201" s="230"/>
      <c r="J201" s="231">
        <f>ROUND(I201*H201,2)</f>
        <v>0</v>
      </c>
      <c r="K201" s="227" t="s">
        <v>208</v>
      </c>
      <c r="L201" s="44"/>
      <c r="M201" s="232" t="s">
        <v>1</v>
      </c>
      <c r="N201" s="233" t="s">
        <v>45</v>
      </c>
      <c r="O201" s="91"/>
      <c r="P201" s="234">
        <f>O201*H201</f>
        <v>0</v>
      </c>
      <c r="Q201" s="234">
        <v>0</v>
      </c>
      <c r="R201" s="234">
        <f>Q201*H201</f>
        <v>0</v>
      </c>
      <c r="S201" s="234">
        <v>0</v>
      </c>
      <c r="T201" s="23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6" t="s">
        <v>134</v>
      </c>
      <c r="AT201" s="236" t="s">
        <v>136</v>
      </c>
      <c r="AU201" s="236" t="s">
        <v>89</v>
      </c>
      <c r="AY201" s="17" t="s">
        <v>135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7" t="s">
        <v>21</v>
      </c>
      <c r="BK201" s="237">
        <f>ROUND(I201*H201,2)</f>
        <v>0</v>
      </c>
      <c r="BL201" s="17" t="s">
        <v>134</v>
      </c>
      <c r="BM201" s="236" t="s">
        <v>266</v>
      </c>
    </row>
    <row r="202" s="13" customFormat="1">
      <c r="A202" s="13"/>
      <c r="B202" s="254"/>
      <c r="C202" s="255"/>
      <c r="D202" s="238" t="s">
        <v>210</v>
      </c>
      <c r="E202" s="256" t="s">
        <v>1</v>
      </c>
      <c r="F202" s="257" t="s">
        <v>267</v>
      </c>
      <c r="G202" s="255"/>
      <c r="H202" s="256" t="s">
        <v>1</v>
      </c>
      <c r="I202" s="258"/>
      <c r="J202" s="255"/>
      <c r="K202" s="255"/>
      <c r="L202" s="259"/>
      <c r="M202" s="260"/>
      <c r="N202" s="261"/>
      <c r="O202" s="261"/>
      <c r="P202" s="261"/>
      <c r="Q202" s="261"/>
      <c r="R202" s="261"/>
      <c r="S202" s="261"/>
      <c r="T202" s="26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3" t="s">
        <v>210</v>
      </c>
      <c r="AU202" s="263" t="s">
        <v>89</v>
      </c>
      <c r="AV202" s="13" t="s">
        <v>21</v>
      </c>
      <c r="AW202" s="13" t="s">
        <v>36</v>
      </c>
      <c r="AX202" s="13" t="s">
        <v>80</v>
      </c>
      <c r="AY202" s="263" t="s">
        <v>135</v>
      </c>
    </row>
    <row r="203" s="14" customFormat="1">
      <c r="A203" s="14"/>
      <c r="B203" s="264"/>
      <c r="C203" s="265"/>
      <c r="D203" s="238" t="s">
        <v>210</v>
      </c>
      <c r="E203" s="266" t="s">
        <v>1</v>
      </c>
      <c r="F203" s="267" t="s">
        <v>248</v>
      </c>
      <c r="G203" s="265"/>
      <c r="H203" s="268">
        <v>492</v>
      </c>
      <c r="I203" s="269"/>
      <c r="J203" s="265"/>
      <c r="K203" s="265"/>
      <c r="L203" s="270"/>
      <c r="M203" s="271"/>
      <c r="N203" s="272"/>
      <c r="O203" s="272"/>
      <c r="P203" s="272"/>
      <c r="Q203" s="272"/>
      <c r="R203" s="272"/>
      <c r="S203" s="272"/>
      <c r="T203" s="27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4" t="s">
        <v>210</v>
      </c>
      <c r="AU203" s="274" t="s">
        <v>89</v>
      </c>
      <c r="AV203" s="14" t="s">
        <v>89</v>
      </c>
      <c r="AW203" s="14" t="s">
        <v>36</v>
      </c>
      <c r="AX203" s="14" t="s">
        <v>80</v>
      </c>
      <c r="AY203" s="274" t="s">
        <v>135</v>
      </c>
    </row>
    <row r="204" s="13" customFormat="1">
      <c r="A204" s="13"/>
      <c r="B204" s="254"/>
      <c r="C204" s="255"/>
      <c r="D204" s="238" t="s">
        <v>210</v>
      </c>
      <c r="E204" s="256" t="s">
        <v>1</v>
      </c>
      <c r="F204" s="257" t="s">
        <v>268</v>
      </c>
      <c r="G204" s="255"/>
      <c r="H204" s="256" t="s">
        <v>1</v>
      </c>
      <c r="I204" s="258"/>
      <c r="J204" s="255"/>
      <c r="K204" s="255"/>
      <c r="L204" s="259"/>
      <c r="M204" s="260"/>
      <c r="N204" s="261"/>
      <c r="O204" s="261"/>
      <c r="P204" s="261"/>
      <c r="Q204" s="261"/>
      <c r="R204" s="261"/>
      <c r="S204" s="261"/>
      <c r="T204" s="26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3" t="s">
        <v>210</v>
      </c>
      <c r="AU204" s="263" t="s">
        <v>89</v>
      </c>
      <c r="AV204" s="13" t="s">
        <v>21</v>
      </c>
      <c r="AW204" s="13" t="s">
        <v>36</v>
      </c>
      <c r="AX204" s="13" t="s">
        <v>80</v>
      </c>
      <c r="AY204" s="263" t="s">
        <v>135</v>
      </c>
    </row>
    <row r="205" s="13" customFormat="1">
      <c r="A205" s="13"/>
      <c r="B205" s="254"/>
      <c r="C205" s="255"/>
      <c r="D205" s="238" t="s">
        <v>210</v>
      </c>
      <c r="E205" s="256" t="s">
        <v>1</v>
      </c>
      <c r="F205" s="257" t="s">
        <v>269</v>
      </c>
      <c r="G205" s="255"/>
      <c r="H205" s="256" t="s">
        <v>1</v>
      </c>
      <c r="I205" s="258"/>
      <c r="J205" s="255"/>
      <c r="K205" s="255"/>
      <c r="L205" s="259"/>
      <c r="M205" s="260"/>
      <c r="N205" s="261"/>
      <c r="O205" s="261"/>
      <c r="P205" s="261"/>
      <c r="Q205" s="261"/>
      <c r="R205" s="261"/>
      <c r="S205" s="261"/>
      <c r="T205" s="26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3" t="s">
        <v>210</v>
      </c>
      <c r="AU205" s="263" t="s">
        <v>89</v>
      </c>
      <c r="AV205" s="13" t="s">
        <v>21</v>
      </c>
      <c r="AW205" s="13" t="s">
        <v>36</v>
      </c>
      <c r="AX205" s="13" t="s">
        <v>80</v>
      </c>
      <c r="AY205" s="263" t="s">
        <v>135</v>
      </c>
    </row>
    <row r="206" s="13" customFormat="1">
      <c r="A206" s="13"/>
      <c r="B206" s="254"/>
      <c r="C206" s="255"/>
      <c r="D206" s="238" t="s">
        <v>210</v>
      </c>
      <c r="E206" s="256" t="s">
        <v>1</v>
      </c>
      <c r="F206" s="257" t="s">
        <v>270</v>
      </c>
      <c r="G206" s="255"/>
      <c r="H206" s="256" t="s">
        <v>1</v>
      </c>
      <c r="I206" s="258"/>
      <c r="J206" s="255"/>
      <c r="K206" s="255"/>
      <c r="L206" s="259"/>
      <c r="M206" s="260"/>
      <c r="N206" s="261"/>
      <c r="O206" s="261"/>
      <c r="P206" s="261"/>
      <c r="Q206" s="261"/>
      <c r="R206" s="261"/>
      <c r="S206" s="261"/>
      <c r="T206" s="26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3" t="s">
        <v>210</v>
      </c>
      <c r="AU206" s="263" t="s">
        <v>89</v>
      </c>
      <c r="AV206" s="13" t="s">
        <v>21</v>
      </c>
      <c r="AW206" s="13" t="s">
        <v>36</v>
      </c>
      <c r="AX206" s="13" t="s">
        <v>80</v>
      </c>
      <c r="AY206" s="263" t="s">
        <v>135</v>
      </c>
    </row>
    <row r="207" s="13" customFormat="1">
      <c r="A207" s="13"/>
      <c r="B207" s="254"/>
      <c r="C207" s="255"/>
      <c r="D207" s="238" t="s">
        <v>210</v>
      </c>
      <c r="E207" s="256" t="s">
        <v>1</v>
      </c>
      <c r="F207" s="257" t="s">
        <v>271</v>
      </c>
      <c r="G207" s="255"/>
      <c r="H207" s="256" t="s">
        <v>1</v>
      </c>
      <c r="I207" s="258"/>
      <c r="J207" s="255"/>
      <c r="K207" s="255"/>
      <c r="L207" s="259"/>
      <c r="M207" s="260"/>
      <c r="N207" s="261"/>
      <c r="O207" s="261"/>
      <c r="P207" s="261"/>
      <c r="Q207" s="261"/>
      <c r="R207" s="261"/>
      <c r="S207" s="261"/>
      <c r="T207" s="26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3" t="s">
        <v>210</v>
      </c>
      <c r="AU207" s="263" t="s">
        <v>89</v>
      </c>
      <c r="AV207" s="13" t="s">
        <v>21</v>
      </c>
      <c r="AW207" s="13" t="s">
        <v>36</v>
      </c>
      <c r="AX207" s="13" t="s">
        <v>80</v>
      </c>
      <c r="AY207" s="263" t="s">
        <v>135</v>
      </c>
    </row>
    <row r="208" s="15" customFormat="1">
      <c r="A208" s="15"/>
      <c r="B208" s="275"/>
      <c r="C208" s="276"/>
      <c r="D208" s="238" t="s">
        <v>210</v>
      </c>
      <c r="E208" s="277" t="s">
        <v>1</v>
      </c>
      <c r="F208" s="278" t="s">
        <v>226</v>
      </c>
      <c r="G208" s="276"/>
      <c r="H208" s="279">
        <v>492</v>
      </c>
      <c r="I208" s="280"/>
      <c r="J208" s="276"/>
      <c r="K208" s="276"/>
      <c r="L208" s="281"/>
      <c r="M208" s="282"/>
      <c r="N208" s="283"/>
      <c r="O208" s="283"/>
      <c r="P208" s="283"/>
      <c r="Q208" s="283"/>
      <c r="R208" s="283"/>
      <c r="S208" s="283"/>
      <c r="T208" s="284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85" t="s">
        <v>210</v>
      </c>
      <c r="AU208" s="285" t="s">
        <v>89</v>
      </c>
      <c r="AV208" s="15" t="s">
        <v>134</v>
      </c>
      <c r="AW208" s="15" t="s">
        <v>36</v>
      </c>
      <c r="AX208" s="15" t="s">
        <v>21</v>
      </c>
      <c r="AY208" s="285" t="s">
        <v>135</v>
      </c>
    </row>
    <row r="209" s="2" customFormat="1" ht="33" customHeight="1">
      <c r="A209" s="38"/>
      <c r="B209" s="39"/>
      <c r="C209" s="286" t="s">
        <v>184</v>
      </c>
      <c r="D209" s="286" t="s">
        <v>272</v>
      </c>
      <c r="E209" s="287" t="s">
        <v>273</v>
      </c>
      <c r="F209" s="288" t="s">
        <v>274</v>
      </c>
      <c r="G209" s="289" t="s">
        <v>275</v>
      </c>
      <c r="H209" s="290">
        <v>836.39999999999998</v>
      </c>
      <c r="I209" s="291"/>
      <c r="J209" s="292">
        <f>ROUND(I209*H209,2)</f>
        <v>0</v>
      </c>
      <c r="K209" s="288" t="s">
        <v>1</v>
      </c>
      <c r="L209" s="293"/>
      <c r="M209" s="294" t="s">
        <v>1</v>
      </c>
      <c r="N209" s="295" t="s">
        <v>45</v>
      </c>
      <c r="O209" s="91"/>
      <c r="P209" s="234">
        <f>O209*H209</f>
        <v>0</v>
      </c>
      <c r="Q209" s="234">
        <v>0</v>
      </c>
      <c r="R209" s="234">
        <f>Q209*H209</f>
        <v>0</v>
      </c>
      <c r="S209" s="234">
        <v>0</v>
      </c>
      <c r="T209" s="23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6" t="s">
        <v>170</v>
      </c>
      <c r="AT209" s="236" t="s">
        <v>272</v>
      </c>
      <c r="AU209" s="236" t="s">
        <v>89</v>
      </c>
      <c r="AY209" s="17" t="s">
        <v>135</v>
      </c>
      <c r="BE209" s="237">
        <f>IF(N209="základní",J209,0)</f>
        <v>0</v>
      </c>
      <c r="BF209" s="237">
        <f>IF(N209="snížená",J209,0)</f>
        <v>0</v>
      </c>
      <c r="BG209" s="237">
        <f>IF(N209="zákl. přenesená",J209,0)</f>
        <v>0</v>
      </c>
      <c r="BH209" s="237">
        <f>IF(N209="sníž. přenesená",J209,0)</f>
        <v>0</v>
      </c>
      <c r="BI209" s="237">
        <f>IF(N209="nulová",J209,0)</f>
        <v>0</v>
      </c>
      <c r="BJ209" s="17" t="s">
        <v>21</v>
      </c>
      <c r="BK209" s="237">
        <f>ROUND(I209*H209,2)</f>
        <v>0</v>
      </c>
      <c r="BL209" s="17" t="s">
        <v>134</v>
      </c>
      <c r="BM209" s="236" t="s">
        <v>276</v>
      </c>
    </row>
    <row r="210" s="2" customFormat="1">
      <c r="A210" s="38"/>
      <c r="B210" s="39"/>
      <c r="C210" s="40"/>
      <c r="D210" s="238" t="s">
        <v>142</v>
      </c>
      <c r="E210" s="40"/>
      <c r="F210" s="239" t="s">
        <v>277</v>
      </c>
      <c r="G210" s="40"/>
      <c r="H210" s="40"/>
      <c r="I210" s="195"/>
      <c r="J210" s="40"/>
      <c r="K210" s="40"/>
      <c r="L210" s="44"/>
      <c r="M210" s="240"/>
      <c r="N210" s="241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142</v>
      </c>
      <c r="AU210" s="17" t="s">
        <v>89</v>
      </c>
    </row>
    <row r="211" s="2" customFormat="1" ht="16.5" customHeight="1">
      <c r="A211" s="38"/>
      <c r="B211" s="39"/>
      <c r="C211" s="225" t="s">
        <v>189</v>
      </c>
      <c r="D211" s="225" t="s">
        <v>136</v>
      </c>
      <c r="E211" s="226" t="s">
        <v>278</v>
      </c>
      <c r="F211" s="227" t="s">
        <v>279</v>
      </c>
      <c r="G211" s="228" t="s">
        <v>219</v>
      </c>
      <c r="H211" s="229">
        <v>3932</v>
      </c>
      <c r="I211" s="230"/>
      <c r="J211" s="231">
        <f>ROUND(I211*H211,2)</f>
        <v>0</v>
      </c>
      <c r="K211" s="227" t="s">
        <v>208</v>
      </c>
      <c r="L211" s="44"/>
      <c r="M211" s="232" t="s">
        <v>1</v>
      </c>
      <c r="N211" s="233" t="s">
        <v>45</v>
      </c>
      <c r="O211" s="91"/>
      <c r="P211" s="234">
        <f>O211*H211</f>
        <v>0</v>
      </c>
      <c r="Q211" s="234">
        <v>0</v>
      </c>
      <c r="R211" s="234">
        <f>Q211*H211</f>
        <v>0</v>
      </c>
      <c r="S211" s="234">
        <v>0</v>
      </c>
      <c r="T211" s="23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6" t="s">
        <v>134</v>
      </c>
      <c r="AT211" s="236" t="s">
        <v>136</v>
      </c>
      <c r="AU211" s="236" t="s">
        <v>89</v>
      </c>
      <c r="AY211" s="17" t="s">
        <v>135</v>
      </c>
      <c r="BE211" s="237">
        <f>IF(N211="základní",J211,0)</f>
        <v>0</v>
      </c>
      <c r="BF211" s="237">
        <f>IF(N211="snížená",J211,0)</f>
        <v>0</v>
      </c>
      <c r="BG211" s="237">
        <f>IF(N211="zákl. přenesená",J211,0)</f>
        <v>0</v>
      </c>
      <c r="BH211" s="237">
        <f>IF(N211="sníž. přenesená",J211,0)</f>
        <v>0</v>
      </c>
      <c r="BI211" s="237">
        <f>IF(N211="nulová",J211,0)</f>
        <v>0</v>
      </c>
      <c r="BJ211" s="17" t="s">
        <v>21</v>
      </c>
      <c r="BK211" s="237">
        <f>ROUND(I211*H211,2)</f>
        <v>0</v>
      </c>
      <c r="BL211" s="17" t="s">
        <v>134</v>
      </c>
      <c r="BM211" s="236" t="s">
        <v>280</v>
      </c>
    </row>
    <row r="212" s="13" customFormat="1">
      <c r="A212" s="13"/>
      <c r="B212" s="254"/>
      <c r="C212" s="255"/>
      <c r="D212" s="238" t="s">
        <v>210</v>
      </c>
      <c r="E212" s="256" t="s">
        <v>1</v>
      </c>
      <c r="F212" s="257" t="s">
        <v>247</v>
      </c>
      <c r="G212" s="255"/>
      <c r="H212" s="256" t="s">
        <v>1</v>
      </c>
      <c r="I212" s="258"/>
      <c r="J212" s="255"/>
      <c r="K212" s="255"/>
      <c r="L212" s="259"/>
      <c r="M212" s="260"/>
      <c r="N212" s="261"/>
      <c r="O212" s="261"/>
      <c r="P212" s="261"/>
      <c r="Q212" s="261"/>
      <c r="R212" s="261"/>
      <c r="S212" s="261"/>
      <c r="T212" s="26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3" t="s">
        <v>210</v>
      </c>
      <c r="AU212" s="263" t="s">
        <v>89</v>
      </c>
      <c r="AV212" s="13" t="s">
        <v>21</v>
      </c>
      <c r="AW212" s="13" t="s">
        <v>36</v>
      </c>
      <c r="AX212" s="13" t="s">
        <v>80</v>
      </c>
      <c r="AY212" s="263" t="s">
        <v>135</v>
      </c>
    </row>
    <row r="213" s="13" customFormat="1">
      <c r="A213" s="13"/>
      <c r="B213" s="254"/>
      <c r="C213" s="255"/>
      <c r="D213" s="238" t="s">
        <v>210</v>
      </c>
      <c r="E213" s="256" t="s">
        <v>1</v>
      </c>
      <c r="F213" s="257" t="s">
        <v>232</v>
      </c>
      <c r="G213" s="255"/>
      <c r="H213" s="256" t="s">
        <v>1</v>
      </c>
      <c r="I213" s="258"/>
      <c r="J213" s="255"/>
      <c r="K213" s="255"/>
      <c r="L213" s="259"/>
      <c r="M213" s="260"/>
      <c r="N213" s="261"/>
      <c r="O213" s="261"/>
      <c r="P213" s="261"/>
      <c r="Q213" s="261"/>
      <c r="R213" s="261"/>
      <c r="S213" s="261"/>
      <c r="T213" s="26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3" t="s">
        <v>210</v>
      </c>
      <c r="AU213" s="263" t="s">
        <v>89</v>
      </c>
      <c r="AV213" s="13" t="s">
        <v>21</v>
      </c>
      <c r="AW213" s="13" t="s">
        <v>36</v>
      </c>
      <c r="AX213" s="13" t="s">
        <v>80</v>
      </c>
      <c r="AY213" s="263" t="s">
        <v>135</v>
      </c>
    </row>
    <row r="214" s="14" customFormat="1">
      <c r="A214" s="14"/>
      <c r="B214" s="264"/>
      <c r="C214" s="265"/>
      <c r="D214" s="238" t="s">
        <v>210</v>
      </c>
      <c r="E214" s="266" t="s">
        <v>1</v>
      </c>
      <c r="F214" s="267" t="s">
        <v>248</v>
      </c>
      <c r="G214" s="265"/>
      <c r="H214" s="268">
        <v>492</v>
      </c>
      <c r="I214" s="269"/>
      <c r="J214" s="265"/>
      <c r="K214" s="265"/>
      <c r="L214" s="270"/>
      <c r="M214" s="271"/>
      <c r="N214" s="272"/>
      <c r="O214" s="272"/>
      <c r="P214" s="272"/>
      <c r="Q214" s="272"/>
      <c r="R214" s="272"/>
      <c r="S214" s="272"/>
      <c r="T214" s="27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4" t="s">
        <v>210</v>
      </c>
      <c r="AU214" s="274" t="s">
        <v>89</v>
      </c>
      <c r="AV214" s="14" t="s">
        <v>89</v>
      </c>
      <c r="AW214" s="14" t="s">
        <v>36</v>
      </c>
      <c r="AX214" s="14" t="s">
        <v>80</v>
      </c>
      <c r="AY214" s="274" t="s">
        <v>135</v>
      </c>
    </row>
    <row r="215" s="13" customFormat="1">
      <c r="A215" s="13"/>
      <c r="B215" s="254"/>
      <c r="C215" s="255"/>
      <c r="D215" s="238" t="s">
        <v>210</v>
      </c>
      <c r="E215" s="256" t="s">
        <v>1</v>
      </c>
      <c r="F215" s="257" t="s">
        <v>241</v>
      </c>
      <c r="G215" s="255"/>
      <c r="H215" s="256" t="s">
        <v>1</v>
      </c>
      <c r="I215" s="258"/>
      <c r="J215" s="255"/>
      <c r="K215" s="255"/>
      <c r="L215" s="259"/>
      <c r="M215" s="260"/>
      <c r="N215" s="261"/>
      <c r="O215" s="261"/>
      <c r="P215" s="261"/>
      <c r="Q215" s="261"/>
      <c r="R215" s="261"/>
      <c r="S215" s="261"/>
      <c r="T215" s="26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3" t="s">
        <v>210</v>
      </c>
      <c r="AU215" s="263" t="s">
        <v>89</v>
      </c>
      <c r="AV215" s="13" t="s">
        <v>21</v>
      </c>
      <c r="AW215" s="13" t="s">
        <v>36</v>
      </c>
      <c r="AX215" s="13" t="s">
        <v>80</v>
      </c>
      <c r="AY215" s="263" t="s">
        <v>135</v>
      </c>
    </row>
    <row r="216" s="13" customFormat="1">
      <c r="A216" s="13"/>
      <c r="B216" s="254"/>
      <c r="C216" s="255"/>
      <c r="D216" s="238" t="s">
        <v>210</v>
      </c>
      <c r="E216" s="256" t="s">
        <v>1</v>
      </c>
      <c r="F216" s="257" t="s">
        <v>232</v>
      </c>
      <c r="G216" s="255"/>
      <c r="H216" s="256" t="s">
        <v>1</v>
      </c>
      <c r="I216" s="258"/>
      <c r="J216" s="255"/>
      <c r="K216" s="255"/>
      <c r="L216" s="259"/>
      <c r="M216" s="260"/>
      <c r="N216" s="261"/>
      <c r="O216" s="261"/>
      <c r="P216" s="261"/>
      <c r="Q216" s="261"/>
      <c r="R216" s="261"/>
      <c r="S216" s="261"/>
      <c r="T216" s="26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3" t="s">
        <v>210</v>
      </c>
      <c r="AU216" s="263" t="s">
        <v>89</v>
      </c>
      <c r="AV216" s="13" t="s">
        <v>21</v>
      </c>
      <c r="AW216" s="13" t="s">
        <v>36</v>
      </c>
      <c r="AX216" s="13" t="s">
        <v>80</v>
      </c>
      <c r="AY216" s="263" t="s">
        <v>135</v>
      </c>
    </row>
    <row r="217" s="13" customFormat="1">
      <c r="A217" s="13"/>
      <c r="B217" s="254"/>
      <c r="C217" s="255"/>
      <c r="D217" s="238" t="s">
        <v>210</v>
      </c>
      <c r="E217" s="256" t="s">
        <v>1</v>
      </c>
      <c r="F217" s="257" t="s">
        <v>233</v>
      </c>
      <c r="G217" s="255"/>
      <c r="H217" s="256" t="s">
        <v>1</v>
      </c>
      <c r="I217" s="258"/>
      <c r="J217" s="255"/>
      <c r="K217" s="255"/>
      <c r="L217" s="259"/>
      <c r="M217" s="260"/>
      <c r="N217" s="261"/>
      <c r="O217" s="261"/>
      <c r="P217" s="261"/>
      <c r="Q217" s="261"/>
      <c r="R217" s="261"/>
      <c r="S217" s="261"/>
      <c r="T217" s="26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3" t="s">
        <v>210</v>
      </c>
      <c r="AU217" s="263" t="s">
        <v>89</v>
      </c>
      <c r="AV217" s="13" t="s">
        <v>21</v>
      </c>
      <c r="AW217" s="13" t="s">
        <v>36</v>
      </c>
      <c r="AX217" s="13" t="s">
        <v>80</v>
      </c>
      <c r="AY217" s="263" t="s">
        <v>135</v>
      </c>
    </row>
    <row r="218" s="13" customFormat="1">
      <c r="A218" s="13"/>
      <c r="B218" s="254"/>
      <c r="C218" s="255"/>
      <c r="D218" s="238" t="s">
        <v>210</v>
      </c>
      <c r="E218" s="256" t="s">
        <v>1</v>
      </c>
      <c r="F218" s="257" t="s">
        <v>234</v>
      </c>
      <c r="G218" s="255"/>
      <c r="H218" s="256" t="s">
        <v>1</v>
      </c>
      <c r="I218" s="258"/>
      <c r="J218" s="255"/>
      <c r="K218" s="255"/>
      <c r="L218" s="259"/>
      <c r="M218" s="260"/>
      <c r="N218" s="261"/>
      <c r="O218" s="261"/>
      <c r="P218" s="261"/>
      <c r="Q218" s="261"/>
      <c r="R218" s="261"/>
      <c r="S218" s="261"/>
      <c r="T218" s="26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3" t="s">
        <v>210</v>
      </c>
      <c r="AU218" s="263" t="s">
        <v>89</v>
      </c>
      <c r="AV218" s="13" t="s">
        <v>21</v>
      </c>
      <c r="AW218" s="13" t="s">
        <v>36</v>
      </c>
      <c r="AX218" s="13" t="s">
        <v>80</v>
      </c>
      <c r="AY218" s="263" t="s">
        <v>135</v>
      </c>
    </row>
    <row r="219" s="13" customFormat="1">
      <c r="A219" s="13"/>
      <c r="B219" s="254"/>
      <c r="C219" s="255"/>
      <c r="D219" s="238" t="s">
        <v>210</v>
      </c>
      <c r="E219" s="256" t="s">
        <v>1</v>
      </c>
      <c r="F219" s="257" t="s">
        <v>235</v>
      </c>
      <c r="G219" s="255"/>
      <c r="H219" s="256" t="s">
        <v>1</v>
      </c>
      <c r="I219" s="258"/>
      <c r="J219" s="255"/>
      <c r="K219" s="255"/>
      <c r="L219" s="259"/>
      <c r="M219" s="260"/>
      <c r="N219" s="261"/>
      <c r="O219" s="261"/>
      <c r="P219" s="261"/>
      <c r="Q219" s="261"/>
      <c r="R219" s="261"/>
      <c r="S219" s="261"/>
      <c r="T219" s="26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3" t="s">
        <v>210</v>
      </c>
      <c r="AU219" s="263" t="s">
        <v>89</v>
      </c>
      <c r="AV219" s="13" t="s">
        <v>21</v>
      </c>
      <c r="AW219" s="13" t="s">
        <v>36</v>
      </c>
      <c r="AX219" s="13" t="s">
        <v>80</v>
      </c>
      <c r="AY219" s="263" t="s">
        <v>135</v>
      </c>
    </row>
    <row r="220" s="13" customFormat="1">
      <c r="A220" s="13"/>
      <c r="B220" s="254"/>
      <c r="C220" s="255"/>
      <c r="D220" s="238" t="s">
        <v>210</v>
      </c>
      <c r="E220" s="256" t="s">
        <v>1</v>
      </c>
      <c r="F220" s="257" t="s">
        <v>242</v>
      </c>
      <c r="G220" s="255"/>
      <c r="H220" s="256" t="s">
        <v>1</v>
      </c>
      <c r="I220" s="258"/>
      <c r="J220" s="255"/>
      <c r="K220" s="255"/>
      <c r="L220" s="259"/>
      <c r="M220" s="260"/>
      <c r="N220" s="261"/>
      <c r="O220" s="261"/>
      <c r="P220" s="261"/>
      <c r="Q220" s="261"/>
      <c r="R220" s="261"/>
      <c r="S220" s="261"/>
      <c r="T220" s="26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3" t="s">
        <v>210</v>
      </c>
      <c r="AU220" s="263" t="s">
        <v>89</v>
      </c>
      <c r="AV220" s="13" t="s">
        <v>21</v>
      </c>
      <c r="AW220" s="13" t="s">
        <v>36</v>
      </c>
      <c r="AX220" s="13" t="s">
        <v>80</v>
      </c>
      <c r="AY220" s="263" t="s">
        <v>135</v>
      </c>
    </row>
    <row r="221" s="13" customFormat="1">
      <c r="A221" s="13"/>
      <c r="B221" s="254"/>
      <c r="C221" s="255"/>
      <c r="D221" s="238" t="s">
        <v>210</v>
      </c>
      <c r="E221" s="256" t="s">
        <v>1</v>
      </c>
      <c r="F221" s="257" t="s">
        <v>236</v>
      </c>
      <c r="G221" s="255"/>
      <c r="H221" s="256" t="s">
        <v>1</v>
      </c>
      <c r="I221" s="258"/>
      <c r="J221" s="255"/>
      <c r="K221" s="255"/>
      <c r="L221" s="259"/>
      <c r="M221" s="260"/>
      <c r="N221" s="261"/>
      <c r="O221" s="261"/>
      <c r="P221" s="261"/>
      <c r="Q221" s="261"/>
      <c r="R221" s="261"/>
      <c r="S221" s="261"/>
      <c r="T221" s="26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3" t="s">
        <v>210</v>
      </c>
      <c r="AU221" s="263" t="s">
        <v>89</v>
      </c>
      <c r="AV221" s="13" t="s">
        <v>21</v>
      </c>
      <c r="AW221" s="13" t="s">
        <v>36</v>
      </c>
      <c r="AX221" s="13" t="s">
        <v>80</v>
      </c>
      <c r="AY221" s="263" t="s">
        <v>135</v>
      </c>
    </row>
    <row r="222" s="14" customFormat="1">
      <c r="A222" s="14"/>
      <c r="B222" s="264"/>
      <c r="C222" s="265"/>
      <c r="D222" s="238" t="s">
        <v>210</v>
      </c>
      <c r="E222" s="266" t="s">
        <v>1</v>
      </c>
      <c r="F222" s="267" t="s">
        <v>243</v>
      </c>
      <c r="G222" s="265"/>
      <c r="H222" s="268">
        <v>3440</v>
      </c>
      <c r="I222" s="269"/>
      <c r="J222" s="265"/>
      <c r="K222" s="265"/>
      <c r="L222" s="270"/>
      <c r="M222" s="271"/>
      <c r="N222" s="272"/>
      <c r="O222" s="272"/>
      <c r="P222" s="272"/>
      <c r="Q222" s="272"/>
      <c r="R222" s="272"/>
      <c r="S222" s="272"/>
      <c r="T222" s="27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4" t="s">
        <v>210</v>
      </c>
      <c r="AU222" s="274" t="s">
        <v>89</v>
      </c>
      <c r="AV222" s="14" t="s">
        <v>89</v>
      </c>
      <c r="AW222" s="14" t="s">
        <v>36</v>
      </c>
      <c r="AX222" s="14" t="s">
        <v>80</v>
      </c>
      <c r="AY222" s="274" t="s">
        <v>135</v>
      </c>
    </row>
    <row r="223" s="15" customFormat="1">
      <c r="A223" s="15"/>
      <c r="B223" s="275"/>
      <c r="C223" s="276"/>
      <c r="D223" s="238" t="s">
        <v>210</v>
      </c>
      <c r="E223" s="277" t="s">
        <v>1</v>
      </c>
      <c r="F223" s="278" t="s">
        <v>226</v>
      </c>
      <c r="G223" s="276"/>
      <c r="H223" s="279">
        <v>3932</v>
      </c>
      <c r="I223" s="280"/>
      <c r="J223" s="276"/>
      <c r="K223" s="276"/>
      <c r="L223" s="281"/>
      <c r="M223" s="282"/>
      <c r="N223" s="283"/>
      <c r="O223" s="283"/>
      <c r="P223" s="283"/>
      <c r="Q223" s="283"/>
      <c r="R223" s="283"/>
      <c r="S223" s="283"/>
      <c r="T223" s="28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85" t="s">
        <v>210</v>
      </c>
      <c r="AU223" s="285" t="s">
        <v>89</v>
      </c>
      <c r="AV223" s="15" t="s">
        <v>134</v>
      </c>
      <c r="AW223" s="15" t="s">
        <v>36</v>
      </c>
      <c r="AX223" s="15" t="s">
        <v>21</v>
      </c>
      <c r="AY223" s="285" t="s">
        <v>135</v>
      </c>
    </row>
    <row r="224" s="2" customFormat="1" ht="33" customHeight="1">
      <c r="A224" s="38"/>
      <c r="B224" s="39"/>
      <c r="C224" s="225" t="s">
        <v>281</v>
      </c>
      <c r="D224" s="225" t="s">
        <v>136</v>
      </c>
      <c r="E224" s="226" t="s">
        <v>282</v>
      </c>
      <c r="F224" s="227" t="s">
        <v>283</v>
      </c>
      <c r="G224" s="228" t="s">
        <v>275</v>
      </c>
      <c r="H224" s="229">
        <v>6684.3999999999996</v>
      </c>
      <c r="I224" s="230"/>
      <c r="J224" s="231">
        <f>ROUND(I224*H224,2)</f>
        <v>0</v>
      </c>
      <c r="K224" s="227" t="s">
        <v>208</v>
      </c>
      <c r="L224" s="44"/>
      <c r="M224" s="232" t="s">
        <v>1</v>
      </c>
      <c r="N224" s="233" t="s">
        <v>45</v>
      </c>
      <c r="O224" s="91"/>
      <c r="P224" s="234">
        <f>O224*H224</f>
        <v>0</v>
      </c>
      <c r="Q224" s="234">
        <v>0</v>
      </c>
      <c r="R224" s="234">
        <f>Q224*H224</f>
        <v>0</v>
      </c>
      <c r="S224" s="234">
        <v>0</v>
      </c>
      <c r="T224" s="235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6" t="s">
        <v>134</v>
      </c>
      <c r="AT224" s="236" t="s">
        <v>136</v>
      </c>
      <c r="AU224" s="236" t="s">
        <v>89</v>
      </c>
      <c r="AY224" s="17" t="s">
        <v>135</v>
      </c>
      <c r="BE224" s="237">
        <f>IF(N224="základní",J224,0)</f>
        <v>0</v>
      </c>
      <c r="BF224" s="237">
        <f>IF(N224="snížená",J224,0)</f>
        <v>0</v>
      </c>
      <c r="BG224" s="237">
        <f>IF(N224="zákl. přenesená",J224,0)</f>
        <v>0</v>
      </c>
      <c r="BH224" s="237">
        <f>IF(N224="sníž. přenesená",J224,0)</f>
        <v>0</v>
      </c>
      <c r="BI224" s="237">
        <f>IF(N224="nulová",J224,0)</f>
        <v>0</v>
      </c>
      <c r="BJ224" s="17" t="s">
        <v>21</v>
      </c>
      <c r="BK224" s="237">
        <f>ROUND(I224*H224,2)</f>
        <v>0</v>
      </c>
      <c r="BL224" s="17" t="s">
        <v>134</v>
      </c>
      <c r="BM224" s="236" t="s">
        <v>284</v>
      </c>
    </row>
    <row r="225" s="2" customFormat="1" ht="21.75" customHeight="1">
      <c r="A225" s="38"/>
      <c r="B225" s="39"/>
      <c r="C225" s="225" t="s">
        <v>285</v>
      </c>
      <c r="D225" s="225" t="s">
        <v>136</v>
      </c>
      <c r="E225" s="226" t="s">
        <v>286</v>
      </c>
      <c r="F225" s="227" t="s">
        <v>287</v>
      </c>
      <c r="G225" s="228" t="s">
        <v>207</v>
      </c>
      <c r="H225" s="229">
        <v>1</v>
      </c>
      <c r="I225" s="230"/>
      <c r="J225" s="231">
        <f>ROUND(I225*H225,2)</f>
        <v>0</v>
      </c>
      <c r="K225" s="227" t="s">
        <v>208</v>
      </c>
      <c r="L225" s="44"/>
      <c r="M225" s="232" t="s">
        <v>1</v>
      </c>
      <c r="N225" s="233" t="s">
        <v>45</v>
      </c>
      <c r="O225" s="91"/>
      <c r="P225" s="234">
        <f>O225*H225</f>
        <v>0</v>
      </c>
      <c r="Q225" s="234">
        <v>0</v>
      </c>
      <c r="R225" s="234">
        <f>Q225*H225</f>
        <v>0</v>
      </c>
      <c r="S225" s="234">
        <v>0</v>
      </c>
      <c r="T225" s="235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6" t="s">
        <v>134</v>
      </c>
      <c r="AT225" s="236" t="s">
        <v>136</v>
      </c>
      <c r="AU225" s="236" t="s">
        <v>89</v>
      </c>
      <c r="AY225" s="17" t="s">
        <v>135</v>
      </c>
      <c r="BE225" s="237">
        <f>IF(N225="základní",J225,0)</f>
        <v>0</v>
      </c>
      <c r="BF225" s="237">
        <f>IF(N225="snížená",J225,0)</f>
        <v>0</v>
      </c>
      <c r="BG225" s="237">
        <f>IF(N225="zákl. přenesená",J225,0)</f>
        <v>0</v>
      </c>
      <c r="BH225" s="237">
        <f>IF(N225="sníž. přenesená",J225,0)</f>
        <v>0</v>
      </c>
      <c r="BI225" s="237">
        <f>IF(N225="nulová",J225,0)</f>
        <v>0</v>
      </c>
      <c r="BJ225" s="17" t="s">
        <v>21</v>
      </c>
      <c r="BK225" s="237">
        <f>ROUND(I225*H225,2)</f>
        <v>0</v>
      </c>
      <c r="BL225" s="17" t="s">
        <v>134</v>
      </c>
      <c r="BM225" s="236" t="s">
        <v>288</v>
      </c>
    </row>
    <row r="226" s="2" customFormat="1">
      <c r="A226" s="38"/>
      <c r="B226" s="39"/>
      <c r="C226" s="225" t="s">
        <v>8</v>
      </c>
      <c r="D226" s="225" t="s">
        <v>136</v>
      </c>
      <c r="E226" s="226" t="s">
        <v>289</v>
      </c>
      <c r="F226" s="227" t="s">
        <v>290</v>
      </c>
      <c r="G226" s="228" t="s">
        <v>219</v>
      </c>
      <c r="H226" s="229">
        <v>153</v>
      </c>
      <c r="I226" s="230"/>
      <c r="J226" s="231">
        <f>ROUND(I226*H226,2)</f>
        <v>0</v>
      </c>
      <c r="K226" s="227" t="s">
        <v>208</v>
      </c>
      <c r="L226" s="44"/>
      <c r="M226" s="232" t="s">
        <v>1</v>
      </c>
      <c r="N226" s="233" t="s">
        <v>45</v>
      </c>
      <c r="O226" s="91"/>
      <c r="P226" s="234">
        <f>O226*H226</f>
        <v>0</v>
      </c>
      <c r="Q226" s="234">
        <v>0</v>
      </c>
      <c r="R226" s="234">
        <f>Q226*H226</f>
        <v>0</v>
      </c>
      <c r="S226" s="234">
        <v>0</v>
      </c>
      <c r="T226" s="23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6" t="s">
        <v>134</v>
      </c>
      <c r="AT226" s="236" t="s">
        <v>136</v>
      </c>
      <c r="AU226" s="236" t="s">
        <v>89</v>
      </c>
      <c r="AY226" s="17" t="s">
        <v>135</v>
      </c>
      <c r="BE226" s="237">
        <f>IF(N226="základní",J226,0)</f>
        <v>0</v>
      </c>
      <c r="BF226" s="237">
        <f>IF(N226="snížená",J226,0)</f>
        <v>0</v>
      </c>
      <c r="BG226" s="237">
        <f>IF(N226="zákl. přenesená",J226,0)</f>
        <v>0</v>
      </c>
      <c r="BH226" s="237">
        <f>IF(N226="sníž. přenesená",J226,0)</f>
        <v>0</v>
      </c>
      <c r="BI226" s="237">
        <f>IF(N226="nulová",J226,0)</f>
        <v>0</v>
      </c>
      <c r="BJ226" s="17" t="s">
        <v>21</v>
      </c>
      <c r="BK226" s="237">
        <f>ROUND(I226*H226,2)</f>
        <v>0</v>
      </c>
      <c r="BL226" s="17" t="s">
        <v>134</v>
      </c>
      <c r="BM226" s="236" t="s">
        <v>291</v>
      </c>
    </row>
    <row r="227" s="13" customFormat="1">
      <c r="A227" s="13"/>
      <c r="B227" s="254"/>
      <c r="C227" s="255"/>
      <c r="D227" s="238" t="s">
        <v>210</v>
      </c>
      <c r="E227" s="256" t="s">
        <v>1</v>
      </c>
      <c r="F227" s="257" t="s">
        <v>292</v>
      </c>
      <c r="G227" s="255"/>
      <c r="H227" s="256" t="s">
        <v>1</v>
      </c>
      <c r="I227" s="258"/>
      <c r="J227" s="255"/>
      <c r="K227" s="255"/>
      <c r="L227" s="259"/>
      <c r="M227" s="260"/>
      <c r="N227" s="261"/>
      <c r="O227" s="261"/>
      <c r="P227" s="261"/>
      <c r="Q227" s="261"/>
      <c r="R227" s="261"/>
      <c r="S227" s="261"/>
      <c r="T227" s="26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3" t="s">
        <v>210</v>
      </c>
      <c r="AU227" s="263" t="s">
        <v>89</v>
      </c>
      <c r="AV227" s="13" t="s">
        <v>21</v>
      </c>
      <c r="AW227" s="13" t="s">
        <v>36</v>
      </c>
      <c r="AX227" s="13" t="s">
        <v>80</v>
      </c>
      <c r="AY227" s="263" t="s">
        <v>135</v>
      </c>
    </row>
    <row r="228" s="13" customFormat="1">
      <c r="A228" s="13"/>
      <c r="B228" s="254"/>
      <c r="C228" s="255"/>
      <c r="D228" s="238" t="s">
        <v>210</v>
      </c>
      <c r="E228" s="256" t="s">
        <v>1</v>
      </c>
      <c r="F228" s="257" t="s">
        <v>270</v>
      </c>
      <c r="G228" s="255"/>
      <c r="H228" s="256" t="s">
        <v>1</v>
      </c>
      <c r="I228" s="258"/>
      <c r="J228" s="255"/>
      <c r="K228" s="255"/>
      <c r="L228" s="259"/>
      <c r="M228" s="260"/>
      <c r="N228" s="261"/>
      <c r="O228" s="261"/>
      <c r="P228" s="261"/>
      <c r="Q228" s="261"/>
      <c r="R228" s="261"/>
      <c r="S228" s="261"/>
      <c r="T228" s="26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3" t="s">
        <v>210</v>
      </c>
      <c r="AU228" s="263" t="s">
        <v>89</v>
      </c>
      <c r="AV228" s="13" t="s">
        <v>21</v>
      </c>
      <c r="AW228" s="13" t="s">
        <v>36</v>
      </c>
      <c r="AX228" s="13" t="s">
        <v>80</v>
      </c>
      <c r="AY228" s="263" t="s">
        <v>135</v>
      </c>
    </row>
    <row r="229" s="13" customFormat="1">
      <c r="A229" s="13"/>
      <c r="B229" s="254"/>
      <c r="C229" s="255"/>
      <c r="D229" s="238" t="s">
        <v>210</v>
      </c>
      <c r="E229" s="256" t="s">
        <v>1</v>
      </c>
      <c r="F229" s="257" t="s">
        <v>293</v>
      </c>
      <c r="G229" s="255"/>
      <c r="H229" s="256" t="s">
        <v>1</v>
      </c>
      <c r="I229" s="258"/>
      <c r="J229" s="255"/>
      <c r="K229" s="255"/>
      <c r="L229" s="259"/>
      <c r="M229" s="260"/>
      <c r="N229" s="261"/>
      <c r="O229" s="261"/>
      <c r="P229" s="261"/>
      <c r="Q229" s="261"/>
      <c r="R229" s="261"/>
      <c r="S229" s="261"/>
      <c r="T229" s="26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3" t="s">
        <v>210</v>
      </c>
      <c r="AU229" s="263" t="s">
        <v>89</v>
      </c>
      <c r="AV229" s="13" t="s">
        <v>21</v>
      </c>
      <c r="AW229" s="13" t="s">
        <v>36</v>
      </c>
      <c r="AX229" s="13" t="s">
        <v>80</v>
      </c>
      <c r="AY229" s="263" t="s">
        <v>135</v>
      </c>
    </row>
    <row r="230" s="13" customFormat="1">
      <c r="A230" s="13"/>
      <c r="B230" s="254"/>
      <c r="C230" s="255"/>
      <c r="D230" s="238" t="s">
        <v>210</v>
      </c>
      <c r="E230" s="256" t="s">
        <v>1</v>
      </c>
      <c r="F230" s="257" t="s">
        <v>294</v>
      </c>
      <c r="G230" s="255"/>
      <c r="H230" s="256" t="s">
        <v>1</v>
      </c>
      <c r="I230" s="258"/>
      <c r="J230" s="255"/>
      <c r="K230" s="255"/>
      <c r="L230" s="259"/>
      <c r="M230" s="260"/>
      <c r="N230" s="261"/>
      <c r="O230" s="261"/>
      <c r="P230" s="261"/>
      <c r="Q230" s="261"/>
      <c r="R230" s="261"/>
      <c r="S230" s="261"/>
      <c r="T230" s="26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3" t="s">
        <v>210</v>
      </c>
      <c r="AU230" s="263" t="s">
        <v>89</v>
      </c>
      <c r="AV230" s="13" t="s">
        <v>21</v>
      </c>
      <c r="AW230" s="13" t="s">
        <v>36</v>
      </c>
      <c r="AX230" s="13" t="s">
        <v>80</v>
      </c>
      <c r="AY230" s="263" t="s">
        <v>135</v>
      </c>
    </row>
    <row r="231" s="13" customFormat="1">
      <c r="A231" s="13"/>
      <c r="B231" s="254"/>
      <c r="C231" s="255"/>
      <c r="D231" s="238" t="s">
        <v>210</v>
      </c>
      <c r="E231" s="256" t="s">
        <v>1</v>
      </c>
      <c r="F231" s="257" t="s">
        <v>295</v>
      </c>
      <c r="G231" s="255"/>
      <c r="H231" s="256" t="s">
        <v>1</v>
      </c>
      <c r="I231" s="258"/>
      <c r="J231" s="255"/>
      <c r="K231" s="255"/>
      <c r="L231" s="259"/>
      <c r="M231" s="260"/>
      <c r="N231" s="261"/>
      <c r="O231" s="261"/>
      <c r="P231" s="261"/>
      <c r="Q231" s="261"/>
      <c r="R231" s="261"/>
      <c r="S231" s="261"/>
      <c r="T231" s="26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3" t="s">
        <v>210</v>
      </c>
      <c r="AU231" s="263" t="s">
        <v>89</v>
      </c>
      <c r="AV231" s="13" t="s">
        <v>21</v>
      </c>
      <c r="AW231" s="13" t="s">
        <v>36</v>
      </c>
      <c r="AX231" s="13" t="s">
        <v>80</v>
      </c>
      <c r="AY231" s="263" t="s">
        <v>135</v>
      </c>
    </row>
    <row r="232" s="13" customFormat="1">
      <c r="A232" s="13"/>
      <c r="B232" s="254"/>
      <c r="C232" s="255"/>
      <c r="D232" s="238" t="s">
        <v>210</v>
      </c>
      <c r="E232" s="256" t="s">
        <v>1</v>
      </c>
      <c r="F232" s="257" t="s">
        <v>296</v>
      </c>
      <c r="G232" s="255"/>
      <c r="H232" s="256" t="s">
        <v>1</v>
      </c>
      <c r="I232" s="258"/>
      <c r="J232" s="255"/>
      <c r="K232" s="255"/>
      <c r="L232" s="259"/>
      <c r="M232" s="260"/>
      <c r="N232" s="261"/>
      <c r="O232" s="261"/>
      <c r="P232" s="261"/>
      <c r="Q232" s="261"/>
      <c r="R232" s="261"/>
      <c r="S232" s="261"/>
      <c r="T232" s="26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3" t="s">
        <v>210</v>
      </c>
      <c r="AU232" s="263" t="s">
        <v>89</v>
      </c>
      <c r="AV232" s="13" t="s">
        <v>21</v>
      </c>
      <c r="AW232" s="13" t="s">
        <v>36</v>
      </c>
      <c r="AX232" s="13" t="s">
        <v>80</v>
      </c>
      <c r="AY232" s="263" t="s">
        <v>135</v>
      </c>
    </row>
    <row r="233" s="14" customFormat="1">
      <c r="A233" s="14"/>
      <c r="B233" s="264"/>
      <c r="C233" s="265"/>
      <c r="D233" s="238" t="s">
        <v>210</v>
      </c>
      <c r="E233" s="266" t="s">
        <v>1</v>
      </c>
      <c r="F233" s="267" t="s">
        <v>297</v>
      </c>
      <c r="G233" s="265"/>
      <c r="H233" s="268">
        <v>153</v>
      </c>
      <c r="I233" s="269"/>
      <c r="J233" s="265"/>
      <c r="K233" s="265"/>
      <c r="L233" s="270"/>
      <c r="M233" s="271"/>
      <c r="N233" s="272"/>
      <c r="O233" s="272"/>
      <c r="P233" s="272"/>
      <c r="Q233" s="272"/>
      <c r="R233" s="272"/>
      <c r="S233" s="272"/>
      <c r="T233" s="27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4" t="s">
        <v>210</v>
      </c>
      <c r="AU233" s="274" t="s">
        <v>89</v>
      </c>
      <c r="AV233" s="14" t="s">
        <v>89</v>
      </c>
      <c r="AW233" s="14" t="s">
        <v>36</v>
      </c>
      <c r="AX233" s="14" t="s">
        <v>21</v>
      </c>
      <c r="AY233" s="274" t="s">
        <v>135</v>
      </c>
    </row>
    <row r="234" s="2" customFormat="1" ht="16.5" customHeight="1">
      <c r="A234" s="38"/>
      <c r="B234" s="39"/>
      <c r="C234" s="286" t="s">
        <v>298</v>
      </c>
      <c r="D234" s="286" t="s">
        <v>272</v>
      </c>
      <c r="E234" s="287" t="s">
        <v>299</v>
      </c>
      <c r="F234" s="288" t="s">
        <v>300</v>
      </c>
      <c r="G234" s="289" t="s">
        <v>275</v>
      </c>
      <c r="H234" s="290">
        <v>306</v>
      </c>
      <c r="I234" s="291"/>
      <c r="J234" s="292">
        <f>ROUND(I234*H234,2)</f>
        <v>0</v>
      </c>
      <c r="K234" s="288" t="s">
        <v>208</v>
      </c>
      <c r="L234" s="293"/>
      <c r="M234" s="294" t="s">
        <v>1</v>
      </c>
      <c r="N234" s="295" t="s">
        <v>45</v>
      </c>
      <c r="O234" s="91"/>
      <c r="P234" s="234">
        <f>O234*H234</f>
        <v>0</v>
      </c>
      <c r="Q234" s="234">
        <v>0</v>
      </c>
      <c r="R234" s="234">
        <f>Q234*H234</f>
        <v>0</v>
      </c>
      <c r="S234" s="234">
        <v>0</v>
      </c>
      <c r="T234" s="235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6" t="s">
        <v>170</v>
      </c>
      <c r="AT234" s="236" t="s">
        <v>272</v>
      </c>
      <c r="AU234" s="236" t="s">
        <v>89</v>
      </c>
      <c r="AY234" s="17" t="s">
        <v>135</v>
      </c>
      <c r="BE234" s="237">
        <f>IF(N234="základní",J234,0)</f>
        <v>0</v>
      </c>
      <c r="BF234" s="237">
        <f>IF(N234="snížená",J234,0)</f>
        <v>0</v>
      </c>
      <c r="BG234" s="237">
        <f>IF(N234="zákl. přenesená",J234,0)</f>
        <v>0</v>
      </c>
      <c r="BH234" s="237">
        <f>IF(N234="sníž. přenesená",J234,0)</f>
        <v>0</v>
      </c>
      <c r="BI234" s="237">
        <f>IF(N234="nulová",J234,0)</f>
        <v>0</v>
      </c>
      <c r="BJ234" s="17" t="s">
        <v>21</v>
      </c>
      <c r="BK234" s="237">
        <f>ROUND(I234*H234,2)</f>
        <v>0</v>
      </c>
      <c r="BL234" s="17" t="s">
        <v>134</v>
      </c>
      <c r="BM234" s="236" t="s">
        <v>301</v>
      </c>
    </row>
    <row r="235" s="2" customFormat="1" ht="33" customHeight="1">
      <c r="A235" s="38"/>
      <c r="B235" s="39"/>
      <c r="C235" s="225" t="s">
        <v>302</v>
      </c>
      <c r="D235" s="225" t="s">
        <v>136</v>
      </c>
      <c r="E235" s="226" t="s">
        <v>303</v>
      </c>
      <c r="F235" s="227" t="s">
        <v>304</v>
      </c>
      <c r="G235" s="228" t="s">
        <v>305</v>
      </c>
      <c r="H235" s="229">
        <v>10318.75</v>
      </c>
      <c r="I235" s="230"/>
      <c r="J235" s="231">
        <f>ROUND(I235*H235,2)</f>
        <v>0</v>
      </c>
      <c r="K235" s="227" t="s">
        <v>208</v>
      </c>
      <c r="L235" s="44"/>
      <c r="M235" s="232" t="s">
        <v>1</v>
      </c>
      <c r="N235" s="233" t="s">
        <v>45</v>
      </c>
      <c r="O235" s="91"/>
      <c r="P235" s="234">
        <f>O235*H235</f>
        <v>0</v>
      </c>
      <c r="Q235" s="234">
        <v>0</v>
      </c>
      <c r="R235" s="234">
        <f>Q235*H235</f>
        <v>0</v>
      </c>
      <c r="S235" s="234">
        <v>0</v>
      </c>
      <c r="T235" s="23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6" t="s">
        <v>134</v>
      </c>
      <c r="AT235" s="236" t="s">
        <v>136</v>
      </c>
      <c r="AU235" s="236" t="s">
        <v>89</v>
      </c>
      <c r="AY235" s="17" t="s">
        <v>135</v>
      </c>
      <c r="BE235" s="237">
        <f>IF(N235="základní",J235,0)</f>
        <v>0</v>
      </c>
      <c r="BF235" s="237">
        <f>IF(N235="snížená",J235,0)</f>
        <v>0</v>
      </c>
      <c r="BG235" s="237">
        <f>IF(N235="zákl. přenesená",J235,0)</f>
        <v>0</v>
      </c>
      <c r="BH235" s="237">
        <f>IF(N235="sníž. přenesená",J235,0)</f>
        <v>0</v>
      </c>
      <c r="BI235" s="237">
        <f>IF(N235="nulová",J235,0)</f>
        <v>0</v>
      </c>
      <c r="BJ235" s="17" t="s">
        <v>21</v>
      </c>
      <c r="BK235" s="237">
        <f>ROUND(I235*H235,2)</f>
        <v>0</v>
      </c>
      <c r="BL235" s="17" t="s">
        <v>134</v>
      </c>
      <c r="BM235" s="236" t="s">
        <v>306</v>
      </c>
    </row>
    <row r="236" s="13" customFormat="1">
      <c r="A236" s="13"/>
      <c r="B236" s="254"/>
      <c r="C236" s="255"/>
      <c r="D236" s="238" t="s">
        <v>210</v>
      </c>
      <c r="E236" s="256" t="s">
        <v>1</v>
      </c>
      <c r="F236" s="257" t="s">
        <v>307</v>
      </c>
      <c r="G236" s="255"/>
      <c r="H236" s="256" t="s">
        <v>1</v>
      </c>
      <c r="I236" s="258"/>
      <c r="J236" s="255"/>
      <c r="K236" s="255"/>
      <c r="L236" s="259"/>
      <c r="M236" s="260"/>
      <c r="N236" s="261"/>
      <c r="O236" s="261"/>
      <c r="P236" s="261"/>
      <c r="Q236" s="261"/>
      <c r="R236" s="261"/>
      <c r="S236" s="261"/>
      <c r="T236" s="26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3" t="s">
        <v>210</v>
      </c>
      <c r="AU236" s="263" t="s">
        <v>89</v>
      </c>
      <c r="AV236" s="13" t="s">
        <v>21</v>
      </c>
      <c r="AW236" s="13" t="s">
        <v>36</v>
      </c>
      <c r="AX236" s="13" t="s">
        <v>80</v>
      </c>
      <c r="AY236" s="263" t="s">
        <v>135</v>
      </c>
    </row>
    <row r="237" s="13" customFormat="1">
      <c r="A237" s="13"/>
      <c r="B237" s="254"/>
      <c r="C237" s="255"/>
      <c r="D237" s="238" t="s">
        <v>210</v>
      </c>
      <c r="E237" s="256" t="s">
        <v>1</v>
      </c>
      <c r="F237" s="257" t="s">
        <v>233</v>
      </c>
      <c r="G237" s="255"/>
      <c r="H237" s="256" t="s">
        <v>1</v>
      </c>
      <c r="I237" s="258"/>
      <c r="J237" s="255"/>
      <c r="K237" s="255"/>
      <c r="L237" s="259"/>
      <c r="M237" s="260"/>
      <c r="N237" s="261"/>
      <c r="O237" s="261"/>
      <c r="P237" s="261"/>
      <c r="Q237" s="261"/>
      <c r="R237" s="261"/>
      <c r="S237" s="261"/>
      <c r="T237" s="26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3" t="s">
        <v>210</v>
      </c>
      <c r="AU237" s="263" t="s">
        <v>89</v>
      </c>
      <c r="AV237" s="13" t="s">
        <v>21</v>
      </c>
      <c r="AW237" s="13" t="s">
        <v>36</v>
      </c>
      <c r="AX237" s="13" t="s">
        <v>80</v>
      </c>
      <c r="AY237" s="263" t="s">
        <v>135</v>
      </c>
    </row>
    <row r="238" s="13" customFormat="1">
      <c r="A238" s="13"/>
      <c r="B238" s="254"/>
      <c r="C238" s="255"/>
      <c r="D238" s="238" t="s">
        <v>210</v>
      </c>
      <c r="E238" s="256" t="s">
        <v>1</v>
      </c>
      <c r="F238" s="257" t="s">
        <v>234</v>
      </c>
      <c r="G238" s="255"/>
      <c r="H238" s="256" t="s">
        <v>1</v>
      </c>
      <c r="I238" s="258"/>
      <c r="J238" s="255"/>
      <c r="K238" s="255"/>
      <c r="L238" s="259"/>
      <c r="M238" s="260"/>
      <c r="N238" s="261"/>
      <c r="O238" s="261"/>
      <c r="P238" s="261"/>
      <c r="Q238" s="261"/>
      <c r="R238" s="261"/>
      <c r="S238" s="261"/>
      <c r="T238" s="26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3" t="s">
        <v>210</v>
      </c>
      <c r="AU238" s="263" t="s">
        <v>89</v>
      </c>
      <c r="AV238" s="13" t="s">
        <v>21</v>
      </c>
      <c r="AW238" s="13" t="s">
        <v>36</v>
      </c>
      <c r="AX238" s="13" t="s">
        <v>80</v>
      </c>
      <c r="AY238" s="263" t="s">
        <v>135</v>
      </c>
    </row>
    <row r="239" s="13" customFormat="1">
      <c r="A239" s="13"/>
      <c r="B239" s="254"/>
      <c r="C239" s="255"/>
      <c r="D239" s="238" t="s">
        <v>210</v>
      </c>
      <c r="E239" s="256" t="s">
        <v>1</v>
      </c>
      <c r="F239" s="257" t="s">
        <v>235</v>
      </c>
      <c r="G239" s="255"/>
      <c r="H239" s="256" t="s">
        <v>1</v>
      </c>
      <c r="I239" s="258"/>
      <c r="J239" s="255"/>
      <c r="K239" s="255"/>
      <c r="L239" s="259"/>
      <c r="M239" s="260"/>
      <c r="N239" s="261"/>
      <c r="O239" s="261"/>
      <c r="P239" s="261"/>
      <c r="Q239" s="261"/>
      <c r="R239" s="261"/>
      <c r="S239" s="261"/>
      <c r="T239" s="26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3" t="s">
        <v>210</v>
      </c>
      <c r="AU239" s="263" t="s">
        <v>89</v>
      </c>
      <c r="AV239" s="13" t="s">
        <v>21</v>
      </c>
      <c r="AW239" s="13" t="s">
        <v>36</v>
      </c>
      <c r="AX239" s="13" t="s">
        <v>80</v>
      </c>
      <c r="AY239" s="263" t="s">
        <v>135</v>
      </c>
    </row>
    <row r="240" s="13" customFormat="1">
      <c r="A240" s="13"/>
      <c r="B240" s="254"/>
      <c r="C240" s="255"/>
      <c r="D240" s="238" t="s">
        <v>210</v>
      </c>
      <c r="E240" s="256" t="s">
        <v>1</v>
      </c>
      <c r="F240" s="257" t="s">
        <v>236</v>
      </c>
      <c r="G240" s="255"/>
      <c r="H240" s="256" t="s">
        <v>1</v>
      </c>
      <c r="I240" s="258"/>
      <c r="J240" s="255"/>
      <c r="K240" s="255"/>
      <c r="L240" s="259"/>
      <c r="M240" s="260"/>
      <c r="N240" s="261"/>
      <c r="O240" s="261"/>
      <c r="P240" s="261"/>
      <c r="Q240" s="261"/>
      <c r="R240" s="261"/>
      <c r="S240" s="261"/>
      <c r="T240" s="26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3" t="s">
        <v>210</v>
      </c>
      <c r="AU240" s="263" t="s">
        <v>89</v>
      </c>
      <c r="AV240" s="13" t="s">
        <v>21</v>
      </c>
      <c r="AW240" s="13" t="s">
        <v>36</v>
      </c>
      <c r="AX240" s="13" t="s">
        <v>80</v>
      </c>
      <c r="AY240" s="263" t="s">
        <v>135</v>
      </c>
    </row>
    <row r="241" s="13" customFormat="1">
      <c r="A241" s="13"/>
      <c r="B241" s="254"/>
      <c r="C241" s="255"/>
      <c r="D241" s="238" t="s">
        <v>210</v>
      </c>
      <c r="E241" s="256" t="s">
        <v>1</v>
      </c>
      <c r="F241" s="257" t="s">
        <v>308</v>
      </c>
      <c r="G241" s="255"/>
      <c r="H241" s="256" t="s">
        <v>1</v>
      </c>
      <c r="I241" s="258"/>
      <c r="J241" s="255"/>
      <c r="K241" s="255"/>
      <c r="L241" s="259"/>
      <c r="M241" s="260"/>
      <c r="N241" s="261"/>
      <c r="O241" s="261"/>
      <c r="P241" s="261"/>
      <c r="Q241" s="261"/>
      <c r="R241" s="261"/>
      <c r="S241" s="261"/>
      <c r="T241" s="26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3" t="s">
        <v>210</v>
      </c>
      <c r="AU241" s="263" t="s">
        <v>89</v>
      </c>
      <c r="AV241" s="13" t="s">
        <v>21</v>
      </c>
      <c r="AW241" s="13" t="s">
        <v>36</v>
      </c>
      <c r="AX241" s="13" t="s">
        <v>80</v>
      </c>
      <c r="AY241" s="263" t="s">
        <v>135</v>
      </c>
    </row>
    <row r="242" s="13" customFormat="1">
      <c r="A242" s="13"/>
      <c r="B242" s="254"/>
      <c r="C242" s="255"/>
      <c r="D242" s="238" t="s">
        <v>210</v>
      </c>
      <c r="E242" s="256" t="s">
        <v>1</v>
      </c>
      <c r="F242" s="257" t="s">
        <v>232</v>
      </c>
      <c r="G242" s="255"/>
      <c r="H242" s="256" t="s">
        <v>1</v>
      </c>
      <c r="I242" s="258"/>
      <c r="J242" s="255"/>
      <c r="K242" s="255"/>
      <c r="L242" s="259"/>
      <c r="M242" s="260"/>
      <c r="N242" s="261"/>
      <c r="O242" s="261"/>
      <c r="P242" s="261"/>
      <c r="Q242" s="261"/>
      <c r="R242" s="261"/>
      <c r="S242" s="261"/>
      <c r="T242" s="26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3" t="s">
        <v>210</v>
      </c>
      <c r="AU242" s="263" t="s">
        <v>89</v>
      </c>
      <c r="AV242" s="13" t="s">
        <v>21</v>
      </c>
      <c r="AW242" s="13" t="s">
        <v>36</v>
      </c>
      <c r="AX242" s="13" t="s">
        <v>80</v>
      </c>
      <c r="AY242" s="263" t="s">
        <v>135</v>
      </c>
    </row>
    <row r="243" s="13" customFormat="1">
      <c r="A243" s="13"/>
      <c r="B243" s="254"/>
      <c r="C243" s="255"/>
      <c r="D243" s="238" t="s">
        <v>210</v>
      </c>
      <c r="E243" s="256" t="s">
        <v>1</v>
      </c>
      <c r="F243" s="257" t="s">
        <v>309</v>
      </c>
      <c r="G243" s="255"/>
      <c r="H243" s="256" t="s">
        <v>1</v>
      </c>
      <c r="I243" s="258"/>
      <c r="J243" s="255"/>
      <c r="K243" s="255"/>
      <c r="L243" s="259"/>
      <c r="M243" s="260"/>
      <c r="N243" s="261"/>
      <c r="O243" s="261"/>
      <c r="P243" s="261"/>
      <c r="Q243" s="261"/>
      <c r="R243" s="261"/>
      <c r="S243" s="261"/>
      <c r="T243" s="26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3" t="s">
        <v>210</v>
      </c>
      <c r="AU243" s="263" t="s">
        <v>89</v>
      </c>
      <c r="AV243" s="13" t="s">
        <v>21</v>
      </c>
      <c r="AW243" s="13" t="s">
        <v>36</v>
      </c>
      <c r="AX243" s="13" t="s">
        <v>80</v>
      </c>
      <c r="AY243" s="263" t="s">
        <v>135</v>
      </c>
    </row>
    <row r="244" s="14" customFormat="1">
      <c r="A244" s="14"/>
      <c r="B244" s="264"/>
      <c r="C244" s="265"/>
      <c r="D244" s="238" t="s">
        <v>210</v>
      </c>
      <c r="E244" s="266" t="s">
        <v>1</v>
      </c>
      <c r="F244" s="267" t="s">
        <v>310</v>
      </c>
      <c r="G244" s="265"/>
      <c r="H244" s="268">
        <v>10318.75</v>
      </c>
      <c r="I244" s="269"/>
      <c r="J244" s="265"/>
      <c r="K244" s="265"/>
      <c r="L244" s="270"/>
      <c r="M244" s="271"/>
      <c r="N244" s="272"/>
      <c r="O244" s="272"/>
      <c r="P244" s="272"/>
      <c r="Q244" s="272"/>
      <c r="R244" s="272"/>
      <c r="S244" s="272"/>
      <c r="T244" s="27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4" t="s">
        <v>210</v>
      </c>
      <c r="AU244" s="274" t="s">
        <v>89</v>
      </c>
      <c r="AV244" s="14" t="s">
        <v>89</v>
      </c>
      <c r="AW244" s="14" t="s">
        <v>36</v>
      </c>
      <c r="AX244" s="14" t="s">
        <v>21</v>
      </c>
      <c r="AY244" s="274" t="s">
        <v>135</v>
      </c>
    </row>
    <row r="245" s="2" customFormat="1">
      <c r="A245" s="38"/>
      <c r="B245" s="39"/>
      <c r="C245" s="225" t="s">
        <v>311</v>
      </c>
      <c r="D245" s="225" t="s">
        <v>136</v>
      </c>
      <c r="E245" s="226" t="s">
        <v>312</v>
      </c>
      <c r="F245" s="227" t="s">
        <v>313</v>
      </c>
      <c r="G245" s="228" t="s">
        <v>305</v>
      </c>
      <c r="H245" s="229">
        <v>2400</v>
      </c>
      <c r="I245" s="230"/>
      <c r="J245" s="231">
        <f>ROUND(I245*H245,2)</f>
        <v>0</v>
      </c>
      <c r="K245" s="227" t="s">
        <v>208</v>
      </c>
      <c r="L245" s="44"/>
      <c r="M245" s="232" t="s">
        <v>1</v>
      </c>
      <c r="N245" s="233" t="s">
        <v>45</v>
      </c>
      <c r="O245" s="91"/>
      <c r="P245" s="234">
        <f>O245*H245</f>
        <v>0</v>
      </c>
      <c r="Q245" s="234">
        <v>0</v>
      </c>
      <c r="R245" s="234">
        <f>Q245*H245</f>
        <v>0</v>
      </c>
      <c r="S245" s="234">
        <v>0</v>
      </c>
      <c r="T245" s="235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6" t="s">
        <v>134</v>
      </c>
      <c r="AT245" s="236" t="s">
        <v>136</v>
      </c>
      <c r="AU245" s="236" t="s">
        <v>89</v>
      </c>
      <c r="AY245" s="17" t="s">
        <v>135</v>
      </c>
      <c r="BE245" s="237">
        <f>IF(N245="základní",J245,0)</f>
        <v>0</v>
      </c>
      <c r="BF245" s="237">
        <f>IF(N245="snížená",J245,0)</f>
        <v>0</v>
      </c>
      <c r="BG245" s="237">
        <f>IF(N245="zákl. přenesená",J245,0)</f>
        <v>0</v>
      </c>
      <c r="BH245" s="237">
        <f>IF(N245="sníž. přenesená",J245,0)</f>
        <v>0</v>
      </c>
      <c r="BI245" s="237">
        <f>IF(N245="nulová",J245,0)</f>
        <v>0</v>
      </c>
      <c r="BJ245" s="17" t="s">
        <v>21</v>
      </c>
      <c r="BK245" s="237">
        <f>ROUND(I245*H245,2)</f>
        <v>0</v>
      </c>
      <c r="BL245" s="17" t="s">
        <v>134</v>
      </c>
      <c r="BM245" s="236" t="s">
        <v>314</v>
      </c>
    </row>
    <row r="246" s="13" customFormat="1">
      <c r="A246" s="13"/>
      <c r="B246" s="254"/>
      <c r="C246" s="255"/>
      <c r="D246" s="238" t="s">
        <v>210</v>
      </c>
      <c r="E246" s="256" t="s">
        <v>1</v>
      </c>
      <c r="F246" s="257" t="s">
        <v>315</v>
      </c>
      <c r="G246" s="255"/>
      <c r="H246" s="256" t="s">
        <v>1</v>
      </c>
      <c r="I246" s="258"/>
      <c r="J246" s="255"/>
      <c r="K246" s="255"/>
      <c r="L246" s="259"/>
      <c r="M246" s="260"/>
      <c r="N246" s="261"/>
      <c r="O246" s="261"/>
      <c r="P246" s="261"/>
      <c r="Q246" s="261"/>
      <c r="R246" s="261"/>
      <c r="S246" s="261"/>
      <c r="T246" s="26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3" t="s">
        <v>210</v>
      </c>
      <c r="AU246" s="263" t="s">
        <v>89</v>
      </c>
      <c r="AV246" s="13" t="s">
        <v>21</v>
      </c>
      <c r="AW246" s="13" t="s">
        <v>36</v>
      </c>
      <c r="AX246" s="13" t="s">
        <v>80</v>
      </c>
      <c r="AY246" s="263" t="s">
        <v>135</v>
      </c>
    </row>
    <row r="247" s="13" customFormat="1">
      <c r="A247" s="13"/>
      <c r="B247" s="254"/>
      <c r="C247" s="255"/>
      <c r="D247" s="238" t="s">
        <v>210</v>
      </c>
      <c r="E247" s="256" t="s">
        <v>1</v>
      </c>
      <c r="F247" s="257" t="s">
        <v>316</v>
      </c>
      <c r="G247" s="255"/>
      <c r="H247" s="256" t="s">
        <v>1</v>
      </c>
      <c r="I247" s="258"/>
      <c r="J247" s="255"/>
      <c r="K247" s="255"/>
      <c r="L247" s="259"/>
      <c r="M247" s="260"/>
      <c r="N247" s="261"/>
      <c r="O247" s="261"/>
      <c r="P247" s="261"/>
      <c r="Q247" s="261"/>
      <c r="R247" s="261"/>
      <c r="S247" s="261"/>
      <c r="T247" s="26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3" t="s">
        <v>210</v>
      </c>
      <c r="AU247" s="263" t="s">
        <v>89</v>
      </c>
      <c r="AV247" s="13" t="s">
        <v>21</v>
      </c>
      <c r="AW247" s="13" t="s">
        <v>36</v>
      </c>
      <c r="AX247" s="13" t="s">
        <v>80</v>
      </c>
      <c r="AY247" s="263" t="s">
        <v>135</v>
      </c>
    </row>
    <row r="248" s="14" customFormat="1">
      <c r="A248" s="14"/>
      <c r="B248" s="264"/>
      <c r="C248" s="265"/>
      <c r="D248" s="238" t="s">
        <v>210</v>
      </c>
      <c r="E248" s="266" t="s">
        <v>1</v>
      </c>
      <c r="F248" s="267" t="s">
        <v>317</v>
      </c>
      <c r="G248" s="265"/>
      <c r="H248" s="268">
        <v>2400</v>
      </c>
      <c r="I248" s="269"/>
      <c r="J248" s="265"/>
      <c r="K248" s="265"/>
      <c r="L248" s="270"/>
      <c r="M248" s="271"/>
      <c r="N248" s="272"/>
      <c r="O248" s="272"/>
      <c r="P248" s="272"/>
      <c r="Q248" s="272"/>
      <c r="R248" s="272"/>
      <c r="S248" s="272"/>
      <c r="T248" s="27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4" t="s">
        <v>210</v>
      </c>
      <c r="AU248" s="274" t="s">
        <v>89</v>
      </c>
      <c r="AV248" s="14" t="s">
        <v>89</v>
      </c>
      <c r="AW248" s="14" t="s">
        <v>36</v>
      </c>
      <c r="AX248" s="14" t="s">
        <v>80</v>
      </c>
      <c r="AY248" s="274" t="s">
        <v>135</v>
      </c>
    </row>
    <row r="249" s="15" customFormat="1">
      <c r="A249" s="15"/>
      <c r="B249" s="275"/>
      <c r="C249" s="276"/>
      <c r="D249" s="238" t="s">
        <v>210</v>
      </c>
      <c r="E249" s="277" t="s">
        <v>1</v>
      </c>
      <c r="F249" s="278" t="s">
        <v>226</v>
      </c>
      <c r="G249" s="276"/>
      <c r="H249" s="279">
        <v>2400</v>
      </c>
      <c r="I249" s="280"/>
      <c r="J249" s="276"/>
      <c r="K249" s="276"/>
      <c r="L249" s="281"/>
      <c r="M249" s="282"/>
      <c r="N249" s="283"/>
      <c r="O249" s="283"/>
      <c r="P249" s="283"/>
      <c r="Q249" s="283"/>
      <c r="R249" s="283"/>
      <c r="S249" s="283"/>
      <c r="T249" s="284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85" t="s">
        <v>210</v>
      </c>
      <c r="AU249" s="285" t="s">
        <v>89</v>
      </c>
      <c r="AV249" s="15" t="s">
        <v>134</v>
      </c>
      <c r="AW249" s="15" t="s">
        <v>36</v>
      </c>
      <c r="AX249" s="15" t="s">
        <v>21</v>
      </c>
      <c r="AY249" s="285" t="s">
        <v>135</v>
      </c>
    </row>
    <row r="250" s="2" customFormat="1" ht="16.5" customHeight="1">
      <c r="A250" s="38"/>
      <c r="B250" s="39"/>
      <c r="C250" s="286" t="s">
        <v>318</v>
      </c>
      <c r="D250" s="286" t="s">
        <v>272</v>
      </c>
      <c r="E250" s="287" t="s">
        <v>319</v>
      </c>
      <c r="F250" s="288" t="s">
        <v>320</v>
      </c>
      <c r="G250" s="289" t="s">
        <v>321</v>
      </c>
      <c r="H250" s="290">
        <v>36</v>
      </c>
      <c r="I250" s="291"/>
      <c r="J250" s="292">
        <f>ROUND(I250*H250,2)</f>
        <v>0</v>
      </c>
      <c r="K250" s="288" t="s">
        <v>208</v>
      </c>
      <c r="L250" s="293"/>
      <c r="M250" s="294" t="s">
        <v>1</v>
      </c>
      <c r="N250" s="295" t="s">
        <v>45</v>
      </c>
      <c r="O250" s="91"/>
      <c r="P250" s="234">
        <f>O250*H250</f>
        <v>0</v>
      </c>
      <c r="Q250" s="234">
        <v>0.001</v>
      </c>
      <c r="R250" s="234">
        <f>Q250*H250</f>
        <v>0.036000000000000004</v>
      </c>
      <c r="S250" s="234">
        <v>0</v>
      </c>
      <c r="T250" s="235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6" t="s">
        <v>170</v>
      </c>
      <c r="AT250" s="236" t="s">
        <v>272</v>
      </c>
      <c r="AU250" s="236" t="s">
        <v>89</v>
      </c>
      <c r="AY250" s="17" t="s">
        <v>135</v>
      </c>
      <c r="BE250" s="237">
        <f>IF(N250="základní",J250,0)</f>
        <v>0</v>
      </c>
      <c r="BF250" s="237">
        <f>IF(N250="snížená",J250,0)</f>
        <v>0</v>
      </c>
      <c r="BG250" s="237">
        <f>IF(N250="zákl. přenesená",J250,0)</f>
        <v>0</v>
      </c>
      <c r="BH250" s="237">
        <f>IF(N250="sníž. přenesená",J250,0)</f>
        <v>0</v>
      </c>
      <c r="BI250" s="237">
        <f>IF(N250="nulová",J250,0)</f>
        <v>0</v>
      </c>
      <c r="BJ250" s="17" t="s">
        <v>21</v>
      </c>
      <c r="BK250" s="237">
        <f>ROUND(I250*H250,2)</f>
        <v>0</v>
      </c>
      <c r="BL250" s="17" t="s">
        <v>134</v>
      </c>
      <c r="BM250" s="236" t="s">
        <v>322</v>
      </c>
    </row>
    <row r="251" s="2" customFormat="1">
      <c r="A251" s="38"/>
      <c r="B251" s="39"/>
      <c r="C251" s="225" t="s">
        <v>323</v>
      </c>
      <c r="D251" s="225" t="s">
        <v>136</v>
      </c>
      <c r="E251" s="226" t="s">
        <v>324</v>
      </c>
      <c r="F251" s="227" t="s">
        <v>325</v>
      </c>
      <c r="G251" s="228" t="s">
        <v>305</v>
      </c>
      <c r="H251" s="229">
        <v>6752</v>
      </c>
      <c r="I251" s="230"/>
      <c r="J251" s="231">
        <f>ROUND(I251*H251,2)</f>
        <v>0</v>
      </c>
      <c r="K251" s="227" t="s">
        <v>208</v>
      </c>
      <c r="L251" s="44"/>
      <c r="M251" s="232" t="s">
        <v>1</v>
      </c>
      <c r="N251" s="233" t="s">
        <v>45</v>
      </c>
      <c r="O251" s="91"/>
      <c r="P251" s="234">
        <f>O251*H251</f>
        <v>0</v>
      </c>
      <c r="Q251" s="234">
        <v>0</v>
      </c>
      <c r="R251" s="234">
        <f>Q251*H251</f>
        <v>0</v>
      </c>
      <c r="S251" s="234">
        <v>0</v>
      </c>
      <c r="T251" s="235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6" t="s">
        <v>134</v>
      </c>
      <c r="AT251" s="236" t="s">
        <v>136</v>
      </c>
      <c r="AU251" s="236" t="s">
        <v>89</v>
      </c>
      <c r="AY251" s="17" t="s">
        <v>135</v>
      </c>
      <c r="BE251" s="237">
        <f>IF(N251="základní",J251,0)</f>
        <v>0</v>
      </c>
      <c r="BF251" s="237">
        <f>IF(N251="snížená",J251,0)</f>
        <v>0</v>
      </c>
      <c r="BG251" s="237">
        <f>IF(N251="zákl. přenesená",J251,0)</f>
        <v>0</v>
      </c>
      <c r="BH251" s="237">
        <f>IF(N251="sníž. přenesená",J251,0)</f>
        <v>0</v>
      </c>
      <c r="BI251" s="237">
        <f>IF(N251="nulová",J251,0)</f>
        <v>0</v>
      </c>
      <c r="BJ251" s="17" t="s">
        <v>21</v>
      </c>
      <c r="BK251" s="237">
        <f>ROUND(I251*H251,2)</f>
        <v>0</v>
      </c>
      <c r="BL251" s="17" t="s">
        <v>134</v>
      </c>
      <c r="BM251" s="236" t="s">
        <v>326</v>
      </c>
    </row>
    <row r="252" s="13" customFormat="1">
      <c r="A252" s="13"/>
      <c r="B252" s="254"/>
      <c r="C252" s="255"/>
      <c r="D252" s="238" t="s">
        <v>210</v>
      </c>
      <c r="E252" s="256" t="s">
        <v>1</v>
      </c>
      <c r="F252" s="257" t="s">
        <v>327</v>
      </c>
      <c r="G252" s="255"/>
      <c r="H252" s="256" t="s">
        <v>1</v>
      </c>
      <c r="I252" s="258"/>
      <c r="J252" s="255"/>
      <c r="K252" s="255"/>
      <c r="L252" s="259"/>
      <c r="M252" s="260"/>
      <c r="N252" s="261"/>
      <c r="O252" s="261"/>
      <c r="P252" s="261"/>
      <c r="Q252" s="261"/>
      <c r="R252" s="261"/>
      <c r="S252" s="261"/>
      <c r="T252" s="26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3" t="s">
        <v>210</v>
      </c>
      <c r="AU252" s="263" t="s">
        <v>89</v>
      </c>
      <c r="AV252" s="13" t="s">
        <v>21</v>
      </c>
      <c r="AW252" s="13" t="s">
        <v>36</v>
      </c>
      <c r="AX252" s="13" t="s">
        <v>80</v>
      </c>
      <c r="AY252" s="263" t="s">
        <v>135</v>
      </c>
    </row>
    <row r="253" s="13" customFormat="1">
      <c r="A253" s="13"/>
      <c r="B253" s="254"/>
      <c r="C253" s="255"/>
      <c r="D253" s="238" t="s">
        <v>210</v>
      </c>
      <c r="E253" s="256" t="s">
        <v>1</v>
      </c>
      <c r="F253" s="257" t="s">
        <v>270</v>
      </c>
      <c r="G253" s="255"/>
      <c r="H253" s="256" t="s">
        <v>1</v>
      </c>
      <c r="I253" s="258"/>
      <c r="J253" s="255"/>
      <c r="K253" s="255"/>
      <c r="L253" s="259"/>
      <c r="M253" s="260"/>
      <c r="N253" s="261"/>
      <c r="O253" s="261"/>
      <c r="P253" s="261"/>
      <c r="Q253" s="261"/>
      <c r="R253" s="261"/>
      <c r="S253" s="261"/>
      <c r="T253" s="26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3" t="s">
        <v>210</v>
      </c>
      <c r="AU253" s="263" t="s">
        <v>89</v>
      </c>
      <c r="AV253" s="13" t="s">
        <v>21</v>
      </c>
      <c r="AW253" s="13" t="s">
        <v>36</v>
      </c>
      <c r="AX253" s="13" t="s">
        <v>80</v>
      </c>
      <c r="AY253" s="263" t="s">
        <v>135</v>
      </c>
    </row>
    <row r="254" s="13" customFormat="1">
      <c r="A254" s="13"/>
      <c r="B254" s="254"/>
      <c r="C254" s="255"/>
      <c r="D254" s="238" t="s">
        <v>210</v>
      </c>
      <c r="E254" s="256" t="s">
        <v>1</v>
      </c>
      <c r="F254" s="257" t="s">
        <v>328</v>
      </c>
      <c r="G254" s="255"/>
      <c r="H254" s="256" t="s">
        <v>1</v>
      </c>
      <c r="I254" s="258"/>
      <c r="J254" s="255"/>
      <c r="K254" s="255"/>
      <c r="L254" s="259"/>
      <c r="M254" s="260"/>
      <c r="N254" s="261"/>
      <c r="O254" s="261"/>
      <c r="P254" s="261"/>
      <c r="Q254" s="261"/>
      <c r="R254" s="261"/>
      <c r="S254" s="261"/>
      <c r="T254" s="26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3" t="s">
        <v>210</v>
      </c>
      <c r="AU254" s="263" t="s">
        <v>89</v>
      </c>
      <c r="AV254" s="13" t="s">
        <v>21</v>
      </c>
      <c r="AW254" s="13" t="s">
        <v>36</v>
      </c>
      <c r="AX254" s="13" t="s">
        <v>80</v>
      </c>
      <c r="AY254" s="263" t="s">
        <v>135</v>
      </c>
    </row>
    <row r="255" s="13" customFormat="1">
      <c r="A255" s="13"/>
      <c r="B255" s="254"/>
      <c r="C255" s="255"/>
      <c r="D255" s="238" t="s">
        <v>210</v>
      </c>
      <c r="E255" s="256" t="s">
        <v>1</v>
      </c>
      <c r="F255" s="257" t="s">
        <v>329</v>
      </c>
      <c r="G255" s="255"/>
      <c r="H255" s="256" t="s">
        <v>1</v>
      </c>
      <c r="I255" s="258"/>
      <c r="J255" s="255"/>
      <c r="K255" s="255"/>
      <c r="L255" s="259"/>
      <c r="M255" s="260"/>
      <c r="N255" s="261"/>
      <c r="O255" s="261"/>
      <c r="P255" s="261"/>
      <c r="Q255" s="261"/>
      <c r="R255" s="261"/>
      <c r="S255" s="261"/>
      <c r="T255" s="26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3" t="s">
        <v>210</v>
      </c>
      <c r="AU255" s="263" t="s">
        <v>89</v>
      </c>
      <c r="AV255" s="13" t="s">
        <v>21</v>
      </c>
      <c r="AW255" s="13" t="s">
        <v>36</v>
      </c>
      <c r="AX255" s="13" t="s">
        <v>80</v>
      </c>
      <c r="AY255" s="263" t="s">
        <v>135</v>
      </c>
    </row>
    <row r="256" s="14" customFormat="1">
      <c r="A256" s="14"/>
      <c r="B256" s="264"/>
      <c r="C256" s="265"/>
      <c r="D256" s="238" t="s">
        <v>210</v>
      </c>
      <c r="E256" s="266" t="s">
        <v>1</v>
      </c>
      <c r="F256" s="267" t="s">
        <v>330</v>
      </c>
      <c r="G256" s="265"/>
      <c r="H256" s="268">
        <v>6752</v>
      </c>
      <c r="I256" s="269"/>
      <c r="J256" s="265"/>
      <c r="K256" s="265"/>
      <c r="L256" s="270"/>
      <c r="M256" s="271"/>
      <c r="N256" s="272"/>
      <c r="O256" s="272"/>
      <c r="P256" s="272"/>
      <c r="Q256" s="272"/>
      <c r="R256" s="272"/>
      <c r="S256" s="272"/>
      <c r="T256" s="27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4" t="s">
        <v>210</v>
      </c>
      <c r="AU256" s="274" t="s">
        <v>89</v>
      </c>
      <c r="AV256" s="14" t="s">
        <v>89</v>
      </c>
      <c r="AW256" s="14" t="s">
        <v>36</v>
      </c>
      <c r="AX256" s="14" t="s">
        <v>21</v>
      </c>
      <c r="AY256" s="274" t="s">
        <v>135</v>
      </c>
    </row>
    <row r="257" s="2" customFormat="1">
      <c r="A257" s="38"/>
      <c r="B257" s="39"/>
      <c r="C257" s="225" t="s">
        <v>7</v>
      </c>
      <c r="D257" s="225" t="s">
        <v>136</v>
      </c>
      <c r="E257" s="226" t="s">
        <v>331</v>
      </c>
      <c r="F257" s="227" t="s">
        <v>332</v>
      </c>
      <c r="G257" s="228" t="s">
        <v>207</v>
      </c>
      <c r="H257" s="229">
        <v>8</v>
      </c>
      <c r="I257" s="230"/>
      <c r="J257" s="231">
        <f>ROUND(I257*H257,2)</f>
        <v>0</v>
      </c>
      <c r="K257" s="227" t="s">
        <v>208</v>
      </c>
      <c r="L257" s="44"/>
      <c r="M257" s="232" t="s">
        <v>1</v>
      </c>
      <c r="N257" s="233" t="s">
        <v>45</v>
      </c>
      <c r="O257" s="91"/>
      <c r="P257" s="234">
        <f>O257*H257</f>
        <v>0</v>
      </c>
      <c r="Q257" s="234">
        <v>0</v>
      </c>
      <c r="R257" s="234">
        <f>Q257*H257</f>
        <v>0</v>
      </c>
      <c r="S257" s="234">
        <v>0</v>
      </c>
      <c r="T257" s="235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6" t="s">
        <v>134</v>
      </c>
      <c r="AT257" s="236" t="s">
        <v>136</v>
      </c>
      <c r="AU257" s="236" t="s">
        <v>89</v>
      </c>
      <c r="AY257" s="17" t="s">
        <v>135</v>
      </c>
      <c r="BE257" s="237">
        <f>IF(N257="základní",J257,0)</f>
        <v>0</v>
      </c>
      <c r="BF257" s="237">
        <f>IF(N257="snížená",J257,0)</f>
        <v>0</v>
      </c>
      <c r="BG257" s="237">
        <f>IF(N257="zákl. přenesená",J257,0)</f>
        <v>0</v>
      </c>
      <c r="BH257" s="237">
        <f>IF(N257="sníž. přenesená",J257,0)</f>
        <v>0</v>
      </c>
      <c r="BI257" s="237">
        <f>IF(N257="nulová",J257,0)</f>
        <v>0</v>
      </c>
      <c r="BJ257" s="17" t="s">
        <v>21</v>
      </c>
      <c r="BK257" s="237">
        <f>ROUND(I257*H257,2)</f>
        <v>0</v>
      </c>
      <c r="BL257" s="17" t="s">
        <v>134</v>
      </c>
      <c r="BM257" s="236" t="s">
        <v>333</v>
      </c>
    </row>
    <row r="258" s="13" customFormat="1">
      <c r="A258" s="13"/>
      <c r="B258" s="254"/>
      <c r="C258" s="255"/>
      <c r="D258" s="238" t="s">
        <v>210</v>
      </c>
      <c r="E258" s="256" t="s">
        <v>1</v>
      </c>
      <c r="F258" s="257" t="s">
        <v>334</v>
      </c>
      <c r="G258" s="255"/>
      <c r="H258" s="256" t="s">
        <v>1</v>
      </c>
      <c r="I258" s="258"/>
      <c r="J258" s="255"/>
      <c r="K258" s="255"/>
      <c r="L258" s="259"/>
      <c r="M258" s="260"/>
      <c r="N258" s="261"/>
      <c r="O258" s="261"/>
      <c r="P258" s="261"/>
      <c r="Q258" s="261"/>
      <c r="R258" s="261"/>
      <c r="S258" s="261"/>
      <c r="T258" s="26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3" t="s">
        <v>210</v>
      </c>
      <c r="AU258" s="263" t="s">
        <v>89</v>
      </c>
      <c r="AV258" s="13" t="s">
        <v>21</v>
      </c>
      <c r="AW258" s="13" t="s">
        <v>36</v>
      </c>
      <c r="AX258" s="13" t="s">
        <v>80</v>
      </c>
      <c r="AY258" s="263" t="s">
        <v>135</v>
      </c>
    </row>
    <row r="259" s="13" customFormat="1">
      <c r="A259" s="13"/>
      <c r="B259" s="254"/>
      <c r="C259" s="255"/>
      <c r="D259" s="238" t="s">
        <v>210</v>
      </c>
      <c r="E259" s="256" t="s">
        <v>1</v>
      </c>
      <c r="F259" s="257" t="s">
        <v>335</v>
      </c>
      <c r="G259" s="255"/>
      <c r="H259" s="256" t="s">
        <v>1</v>
      </c>
      <c r="I259" s="258"/>
      <c r="J259" s="255"/>
      <c r="K259" s="255"/>
      <c r="L259" s="259"/>
      <c r="M259" s="260"/>
      <c r="N259" s="261"/>
      <c r="O259" s="261"/>
      <c r="P259" s="261"/>
      <c r="Q259" s="261"/>
      <c r="R259" s="261"/>
      <c r="S259" s="261"/>
      <c r="T259" s="26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3" t="s">
        <v>210</v>
      </c>
      <c r="AU259" s="263" t="s">
        <v>89</v>
      </c>
      <c r="AV259" s="13" t="s">
        <v>21</v>
      </c>
      <c r="AW259" s="13" t="s">
        <v>36</v>
      </c>
      <c r="AX259" s="13" t="s">
        <v>80</v>
      </c>
      <c r="AY259" s="263" t="s">
        <v>135</v>
      </c>
    </row>
    <row r="260" s="13" customFormat="1">
      <c r="A260" s="13"/>
      <c r="B260" s="254"/>
      <c r="C260" s="255"/>
      <c r="D260" s="238" t="s">
        <v>210</v>
      </c>
      <c r="E260" s="256" t="s">
        <v>1</v>
      </c>
      <c r="F260" s="257" t="s">
        <v>336</v>
      </c>
      <c r="G260" s="255"/>
      <c r="H260" s="256" t="s">
        <v>1</v>
      </c>
      <c r="I260" s="258"/>
      <c r="J260" s="255"/>
      <c r="K260" s="255"/>
      <c r="L260" s="259"/>
      <c r="M260" s="260"/>
      <c r="N260" s="261"/>
      <c r="O260" s="261"/>
      <c r="P260" s="261"/>
      <c r="Q260" s="261"/>
      <c r="R260" s="261"/>
      <c r="S260" s="261"/>
      <c r="T260" s="26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3" t="s">
        <v>210</v>
      </c>
      <c r="AU260" s="263" t="s">
        <v>89</v>
      </c>
      <c r="AV260" s="13" t="s">
        <v>21</v>
      </c>
      <c r="AW260" s="13" t="s">
        <v>36</v>
      </c>
      <c r="AX260" s="13" t="s">
        <v>80</v>
      </c>
      <c r="AY260" s="263" t="s">
        <v>135</v>
      </c>
    </row>
    <row r="261" s="13" customFormat="1">
      <c r="A261" s="13"/>
      <c r="B261" s="254"/>
      <c r="C261" s="255"/>
      <c r="D261" s="238" t="s">
        <v>210</v>
      </c>
      <c r="E261" s="256" t="s">
        <v>1</v>
      </c>
      <c r="F261" s="257" t="s">
        <v>337</v>
      </c>
      <c r="G261" s="255"/>
      <c r="H261" s="256" t="s">
        <v>1</v>
      </c>
      <c r="I261" s="258"/>
      <c r="J261" s="255"/>
      <c r="K261" s="255"/>
      <c r="L261" s="259"/>
      <c r="M261" s="260"/>
      <c r="N261" s="261"/>
      <c r="O261" s="261"/>
      <c r="P261" s="261"/>
      <c r="Q261" s="261"/>
      <c r="R261" s="261"/>
      <c r="S261" s="261"/>
      <c r="T261" s="26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3" t="s">
        <v>210</v>
      </c>
      <c r="AU261" s="263" t="s">
        <v>89</v>
      </c>
      <c r="AV261" s="13" t="s">
        <v>21</v>
      </c>
      <c r="AW261" s="13" t="s">
        <v>36</v>
      </c>
      <c r="AX261" s="13" t="s">
        <v>80</v>
      </c>
      <c r="AY261" s="263" t="s">
        <v>135</v>
      </c>
    </row>
    <row r="262" s="13" customFormat="1">
      <c r="A262" s="13"/>
      <c r="B262" s="254"/>
      <c r="C262" s="255"/>
      <c r="D262" s="238" t="s">
        <v>210</v>
      </c>
      <c r="E262" s="256" t="s">
        <v>1</v>
      </c>
      <c r="F262" s="257" t="s">
        <v>338</v>
      </c>
      <c r="G262" s="255"/>
      <c r="H262" s="256" t="s">
        <v>1</v>
      </c>
      <c r="I262" s="258"/>
      <c r="J262" s="255"/>
      <c r="K262" s="255"/>
      <c r="L262" s="259"/>
      <c r="M262" s="260"/>
      <c r="N262" s="261"/>
      <c r="O262" s="261"/>
      <c r="P262" s="261"/>
      <c r="Q262" s="261"/>
      <c r="R262" s="261"/>
      <c r="S262" s="261"/>
      <c r="T262" s="26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3" t="s">
        <v>210</v>
      </c>
      <c r="AU262" s="263" t="s">
        <v>89</v>
      </c>
      <c r="AV262" s="13" t="s">
        <v>21</v>
      </c>
      <c r="AW262" s="13" t="s">
        <v>36</v>
      </c>
      <c r="AX262" s="13" t="s">
        <v>80</v>
      </c>
      <c r="AY262" s="263" t="s">
        <v>135</v>
      </c>
    </row>
    <row r="263" s="14" customFormat="1">
      <c r="A263" s="14"/>
      <c r="B263" s="264"/>
      <c r="C263" s="265"/>
      <c r="D263" s="238" t="s">
        <v>210</v>
      </c>
      <c r="E263" s="266" t="s">
        <v>1</v>
      </c>
      <c r="F263" s="267" t="s">
        <v>170</v>
      </c>
      <c r="G263" s="265"/>
      <c r="H263" s="268">
        <v>8</v>
      </c>
      <c r="I263" s="269"/>
      <c r="J263" s="265"/>
      <c r="K263" s="265"/>
      <c r="L263" s="270"/>
      <c r="M263" s="271"/>
      <c r="N263" s="272"/>
      <c r="O263" s="272"/>
      <c r="P263" s="272"/>
      <c r="Q263" s="272"/>
      <c r="R263" s="272"/>
      <c r="S263" s="272"/>
      <c r="T263" s="27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4" t="s">
        <v>210</v>
      </c>
      <c r="AU263" s="274" t="s">
        <v>89</v>
      </c>
      <c r="AV263" s="14" t="s">
        <v>89</v>
      </c>
      <c r="AW263" s="14" t="s">
        <v>36</v>
      </c>
      <c r="AX263" s="14" t="s">
        <v>21</v>
      </c>
      <c r="AY263" s="274" t="s">
        <v>135</v>
      </c>
    </row>
    <row r="264" s="2" customFormat="1" ht="16.5" customHeight="1">
      <c r="A264" s="38"/>
      <c r="B264" s="39"/>
      <c r="C264" s="286" t="s">
        <v>339</v>
      </c>
      <c r="D264" s="286" t="s">
        <v>272</v>
      </c>
      <c r="E264" s="287" t="s">
        <v>340</v>
      </c>
      <c r="F264" s="288" t="s">
        <v>341</v>
      </c>
      <c r="G264" s="289" t="s">
        <v>207</v>
      </c>
      <c r="H264" s="290">
        <v>8</v>
      </c>
      <c r="I264" s="291"/>
      <c r="J264" s="292">
        <f>ROUND(I264*H264,2)</f>
        <v>0</v>
      </c>
      <c r="K264" s="288" t="s">
        <v>1</v>
      </c>
      <c r="L264" s="293"/>
      <c r="M264" s="294" t="s">
        <v>1</v>
      </c>
      <c r="N264" s="295" t="s">
        <v>45</v>
      </c>
      <c r="O264" s="91"/>
      <c r="P264" s="234">
        <f>O264*H264</f>
        <v>0</v>
      </c>
      <c r="Q264" s="234">
        <v>0.0023</v>
      </c>
      <c r="R264" s="234">
        <f>Q264*H264</f>
        <v>0.0184</v>
      </c>
      <c r="S264" s="234">
        <v>0</v>
      </c>
      <c r="T264" s="235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6" t="s">
        <v>170</v>
      </c>
      <c r="AT264" s="236" t="s">
        <v>272</v>
      </c>
      <c r="AU264" s="236" t="s">
        <v>89</v>
      </c>
      <c r="AY264" s="17" t="s">
        <v>135</v>
      </c>
      <c r="BE264" s="237">
        <f>IF(N264="základní",J264,0)</f>
        <v>0</v>
      </c>
      <c r="BF264" s="237">
        <f>IF(N264="snížená",J264,0)</f>
        <v>0</v>
      </c>
      <c r="BG264" s="237">
        <f>IF(N264="zákl. přenesená",J264,0)</f>
        <v>0</v>
      </c>
      <c r="BH264" s="237">
        <f>IF(N264="sníž. přenesená",J264,0)</f>
        <v>0</v>
      </c>
      <c r="BI264" s="237">
        <f>IF(N264="nulová",J264,0)</f>
        <v>0</v>
      </c>
      <c r="BJ264" s="17" t="s">
        <v>21</v>
      </c>
      <c r="BK264" s="237">
        <f>ROUND(I264*H264,2)</f>
        <v>0</v>
      </c>
      <c r="BL264" s="17" t="s">
        <v>134</v>
      </c>
      <c r="BM264" s="236" t="s">
        <v>342</v>
      </c>
    </row>
    <row r="265" s="11" customFormat="1" ht="22.8" customHeight="1">
      <c r="A265" s="11"/>
      <c r="B265" s="211"/>
      <c r="C265" s="212"/>
      <c r="D265" s="213" t="s">
        <v>79</v>
      </c>
      <c r="E265" s="252" t="s">
        <v>89</v>
      </c>
      <c r="F265" s="252" t="s">
        <v>343</v>
      </c>
      <c r="G265" s="212"/>
      <c r="H265" s="212"/>
      <c r="I265" s="215"/>
      <c r="J265" s="253">
        <f>BK265</f>
        <v>0</v>
      </c>
      <c r="K265" s="212"/>
      <c r="L265" s="217"/>
      <c r="M265" s="218"/>
      <c r="N265" s="219"/>
      <c r="O265" s="219"/>
      <c r="P265" s="220">
        <f>SUM(P266:P304)</f>
        <v>0</v>
      </c>
      <c r="Q265" s="219"/>
      <c r="R265" s="220">
        <f>SUM(R266:R304)</f>
        <v>325.21261500000003</v>
      </c>
      <c r="S265" s="219"/>
      <c r="T265" s="221">
        <f>SUM(T266:T304)</f>
        <v>0</v>
      </c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R265" s="222" t="s">
        <v>21</v>
      </c>
      <c r="AT265" s="223" t="s">
        <v>79</v>
      </c>
      <c r="AU265" s="223" t="s">
        <v>21</v>
      </c>
      <c r="AY265" s="222" t="s">
        <v>135</v>
      </c>
      <c r="BK265" s="224">
        <f>SUM(BK266:BK304)</f>
        <v>0</v>
      </c>
    </row>
    <row r="266" s="2" customFormat="1">
      <c r="A266" s="38"/>
      <c r="B266" s="39"/>
      <c r="C266" s="225" t="s">
        <v>344</v>
      </c>
      <c r="D266" s="225" t="s">
        <v>136</v>
      </c>
      <c r="E266" s="226" t="s">
        <v>345</v>
      </c>
      <c r="F266" s="227" t="s">
        <v>346</v>
      </c>
      <c r="G266" s="228" t="s">
        <v>347</v>
      </c>
      <c r="H266" s="229">
        <v>1183</v>
      </c>
      <c r="I266" s="230"/>
      <c r="J266" s="231">
        <f>ROUND(I266*H266,2)</f>
        <v>0</v>
      </c>
      <c r="K266" s="227" t="s">
        <v>208</v>
      </c>
      <c r="L266" s="44"/>
      <c r="M266" s="232" t="s">
        <v>1</v>
      </c>
      <c r="N266" s="233" t="s">
        <v>45</v>
      </c>
      <c r="O266" s="91"/>
      <c r="P266" s="234">
        <f>O266*H266</f>
        <v>0</v>
      </c>
      <c r="Q266" s="234">
        <v>0.27378000000000002</v>
      </c>
      <c r="R266" s="234">
        <f>Q266*H266</f>
        <v>323.88174000000004</v>
      </c>
      <c r="S266" s="234">
        <v>0</v>
      </c>
      <c r="T266" s="235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6" t="s">
        <v>134</v>
      </c>
      <c r="AT266" s="236" t="s">
        <v>136</v>
      </c>
      <c r="AU266" s="236" t="s">
        <v>89</v>
      </c>
      <c r="AY266" s="17" t="s">
        <v>135</v>
      </c>
      <c r="BE266" s="237">
        <f>IF(N266="základní",J266,0)</f>
        <v>0</v>
      </c>
      <c r="BF266" s="237">
        <f>IF(N266="snížená",J266,0)</f>
        <v>0</v>
      </c>
      <c r="BG266" s="237">
        <f>IF(N266="zákl. přenesená",J266,0)</f>
        <v>0</v>
      </c>
      <c r="BH266" s="237">
        <f>IF(N266="sníž. přenesená",J266,0)</f>
        <v>0</v>
      </c>
      <c r="BI266" s="237">
        <f>IF(N266="nulová",J266,0)</f>
        <v>0</v>
      </c>
      <c r="BJ266" s="17" t="s">
        <v>21</v>
      </c>
      <c r="BK266" s="237">
        <f>ROUND(I266*H266,2)</f>
        <v>0</v>
      </c>
      <c r="BL266" s="17" t="s">
        <v>134</v>
      </c>
      <c r="BM266" s="236" t="s">
        <v>348</v>
      </c>
    </row>
    <row r="267" s="13" customFormat="1">
      <c r="A267" s="13"/>
      <c r="B267" s="254"/>
      <c r="C267" s="255"/>
      <c r="D267" s="238" t="s">
        <v>210</v>
      </c>
      <c r="E267" s="256" t="s">
        <v>1</v>
      </c>
      <c r="F267" s="257" t="s">
        <v>349</v>
      </c>
      <c r="G267" s="255"/>
      <c r="H267" s="256" t="s">
        <v>1</v>
      </c>
      <c r="I267" s="258"/>
      <c r="J267" s="255"/>
      <c r="K267" s="255"/>
      <c r="L267" s="259"/>
      <c r="M267" s="260"/>
      <c r="N267" s="261"/>
      <c r="O267" s="261"/>
      <c r="P267" s="261"/>
      <c r="Q267" s="261"/>
      <c r="R267" s="261"/>
      <c r="S267" s="261"/>
      <c r="T267" s="26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3" t="s">
        <v>210</v>
      </c>
      <c r="AU267" s="263" t="s">
        <v>89</v>
      </c>
      <c r="AV267" s="13" t="s">
        <v>21</v>
      </c>
      <c r="AW267" s="13" t="s">
        <v>36</v>
      </c>
      <c r="AX267" s="13" t="s">
        <v>80</v>
      </c>
      <c r="AY267" s="263" t="s">
        <v>135</v>
      </c>
    </row>
    <row r="268" s="13" customFormat="1">
      <c r="A268" s="13"/>
      <c r="B268" s="254"/>
      <c r="C268" s="255"/>
      <c r="D268" s="238" t="s">
        <v>210</v>
      </c>
      <c r="E268" s="256" t="s">
        <v>1</v>
      </c>
      <c r="F268" s="257" t="s">
        <v>350</v>
      </c>
      <c r="G268" s="255"/>
      <c r="H268" s="256" t="s">
        <v>1</v>
      </c>
      <c r="I268" s="258"/>
      <c r="J268" s="255"/>
      <c r="K268" s="255"/>
      <c r="L268" s="259"/>
      <c r="M268" s="260"/>
      <c r="N268" s="261"/>
      <c r="O268" s="261"/>
      <c r="P268" s="261"/>
      <c r="Q268" s="261"/>
      <c r="R268" s="261"/>
      <c r="S268" s="261"/>
      <c r="T268" s="26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3" t="s">
        <v>210</v>
      </c>
      <c r="AU268" s="263" t="s">
        <v>89</v>
      </c>
      <c r="AV268" s="13" t="s">
        <v>21</v>
      </c>
      <c r="AW268" s="13" t="s">
        <v>36</v>
      </c>
      <c r="AX268" s="13" t="s">
        <v>80</v>
      </c>
      <c r="AY268" s="263" t="s">
        <v>135</v>
      </c>
    </row>
    <row r="269" s="13" customFormat="1">
      <c r="A269" s="13"/>
      <c r="B269" s="254"/>
      <c r="C269" s="255"/>
      <c r="D269" s="238" t="s">
        <v>210</v>
      </c>
      <c r="E269" s="256" t="s">
        <v>1</v>
      </c>
      <c r="F269" s="257" t="s">
        <v>351</v>
      </c>
      <c r="G269" s="255"/>
      <c r="H269" s="256" t="s">
        <v>1</v>
      </c>
      <c r="I269" s="258"/>
      <c r="J269" s="255"/>
      <c r="K269" s="255"/>
      <c r="L269" s="259"/>
      <c r="M269" s="260"/>
      <c r="N269" s="261"/>
      <c r="O269" s="261"/>
      <c r="P269" s="261"/>
      <c r="Q269" s="261"/>
      <c r="R269" s="261"/>
      <c r="S269" s="261"/>
      <c r="T269" s="26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3" t="s">
        <v>210</v>
      </c>
      <c r="AU269" s="263" t="s">
        <v>89</v>
      </c>
      <c r="AV269" s="13" t="s">
        <v>21</v>
      </c>
      <c r="AW269" s="13" t="s">
        <v>36</v>
      </c>
      <c r="AX269" s="13" t="s">
        <v>80</v>
      </c>
      <c r="AY269" s="263" t="s">
        <v>135</v>
      </c>
    </row>
    <row r="270" s="13" customFormat="1">
      <c r="A270" s="13"/>
      <c r="B270" s="254"/>
      <c r="C270" s="255"/>
      <c r="D270" s="238" t="s">
        <v>210</v>
      </c>
      <c r="E270" s="256" t="s">
        <v>1</v>
      </c>
      <c r="F270" s="257" t="s">
        <v>352</v>
      </c>
      <c r="G270" s="255"/>
      <c r="H270" s="256" t="s">
        <v>1</v>
      </c>
      <c r="I270" s="258"/>
      <c r="J270" s="255"/>
      <c r="K270" s="255"/>
      <c r="L270" s="259"/>
      <c r="M270" s="260"/>
      <c r="N270" s="261"/>
      <c r="O270" s="261"/>
      <c r="P270" s="261"/>
      <c r="Q270" s="261"/>
      <c r="R270" s="261"/>
      <c r="S270" s="261"/>
      <c r="T270" s="26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3" t="s">
        <v>210</v>
      </c>
      <c r="AU270" s="263" t="s">
        <v>89</v>
      </c>
      <c r="AV270" s="13" t="s">
        <v>21</v>
      </c>
      <c r="AW270" s="13" t="s">
        <v>36</v>
      </c>
      <c r="AX270" s="13" t="s">
        <v>80</v>
      </c>
      <c r="AY270" s="263" t="s">
        <v>135</v>
      </c>
    </row>
    <row r="271" s="13" customFormat="1">
      <c r="A271" s="13"/>
      <c r="B271" s="254"/>
      <c r="C271" s="255"/>
      <c r="D271" s="238" t="s">
        <v>210</v>
      </c>
      <c r="E271" s="256" t="s">
        <v>1</v>
      </c>
      <c r="F271" s="257" t="s">
        <v>353</v>
      </c>
      <c r="G271" s="255"/>
      <c r="H271" s="256" t="s">
        <v>1</v>
      </c>
      <c r="I271" s="258"/>
      <c r="J271" s="255"/>
      <c r="K271" s="255"/>
      <c r="L271" s="259"/>
      <c r="M271" s="260"/>
      <c r="N271" s="261"/>
      <c r="O271" s="261"/>
      <c r="P271" s="261"/>
      <c r="Q271" s="261"/>
      <c r="R271" s="261"/>
      <c r="S271" s="261"/>
      <c r="T271" s="26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3" t="s">
        <v>210</v>
      </c>
      <c r="AU271" s="263" t="s">
        <v>89</v>
      </c>
      <c r="AV271" s="13" t="s">
        <v>21</v>
      </c>
      <c r="AW271" s="13" t="s">
        <v>36</v>
      </c>
      <c r="AX271" s="13" t="s">
        <v>80</v>
      </c>
      <c r="AY271" s="263" t="s">
        <v>135</v>
      </c>
    </row>
    <row r="272" s="13" customFormat="1">
      <c r="A272" s="13"/>
      <c r="B272" s="254"/>
      <c r="C272" s="255"/>
      <c r="D272" s="238" t="s">
        <v>210</v>
      </c>
      <c r="E272" s="256" t="s">
        <v>1</v>
      </c>
      <c r="F272" s="257" t="s">
        <v>354</v>
      </c>
      <c r="G272" s="255"/>
      <c r="H272" s="256" t="s">
        <v>1</v>
      </c>
      <c r="I272" s="258"/>
      <c r="J272" s="255"/>
      <c r="K272" s="255"/>
      <c r="L272" s="259"/>
      <c r="M272" s="260"/>
      <c r="N272" s="261"/>
      <c r="O272" s="261"/>
      <c r="P272" s="261"/>
      <c r="Q272" s="261"/>
      <c r="R272" s="261"/>
      <c r="S272" s="261"/>
      <c r="T272" s="26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3" t="s">
        <v>210</v>
      </c>
      <c r="AU272" s="263" t="s">
        <v>89</v>
      </c>
      <c r="AV272" s="13" t="s">
        <v>21</v>
      </c>
      <c r="AW272" s="13" t="s">
        <v>36</v>
      </c>
      <c r="AX272" s="13" t="s">
        <v>80</v>
      </c>
      <c r="AY272" s="263" t="s">
        <v>135</v>
      </c>
    </row>
    <row r="273" s="13" customFormat="1">
      <c r="A273" s="13"/>
      <c r="B273" s="254"/>
      <c r="C273" s="255"/>
      <c r="D273" s="238" t="s">
        <v>210</v>
      </c>
      <c r="E273" s="256" t="s">
        <v>1</v>
      </c>
      <c r="F273" s="257" t="s">
        <v>355</v>
      </c>
      <c r="G273" s="255"/>
      <c r="H273" s="256" t="s">
        <v>1</v>
      </c>
      <c r="I273" s="258"/>
      <c r="J273" s="255"/>
      <c r="K273" s="255"/>
      <c r="L273" s="259"/>
      <c r="M273" s="260"/>
      <c r="N273" s="261"/>
      <c r="O273" s="261"/>
      <c r="P273" s="261"/>
      <c r="Q273" s="261"/>
      <c r="R273" s="261"/>
      <c r="S273" s="261"/>
      <c r="T273" s="26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3" t="s">
        <v>210</v>
      </c>
      <c r="AU273" s="263" t="s">
        <v>89</v>
      </c>
      <c r="AV273" s="13" t="s">
        <v>21</v>
      </c>
      <c r="AW273" s="13" t="s">
        <v>36</v>
      </c>
      <c r="AX273" s="13" t="s">
        <v>80</v>
      </c>
      <c r="AY273" s="263" t="s">
        <v>135</v>
      </c>
    </row>
    <row r="274" s="13" customFormat="1">
      <c r="A274" s="13"/>
      <c r="B274" s="254"/>
      <c r="C274" s="255"/>
      <c r="D274" s="238" t="s">
        <v>210</v>
      </c>
      <c r="E274" s="256" t="s">
        <v>1</v>
      </c>
      <c r="F274" s="257" t="s">
        <v>356</v>
      </c>
      <c r="G274" s="255"/>
      <c r="H274" s="256" t="s">
        <v>1</v>
      </c>
      <c r="I274" s="258"/>
      <c r="J274" s="255"/>
      <c r="K274" s="255"/>
      <c r="L274" s="259"/>
      <c r="M274" s="260"/>
      <c r="N274" s="261"/>
      <c r="O274" s="261"/>
      <c r="P274" s="261"/>
      <c r="Q274" s="261"/>
      <c r="R274" s="261"/>
      <c r="S274" s="261"/>
      <c r="T274" s="26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3" t="s">
        <v>210</v>
      </c>
      <c r="AU274" s="263" t="s">
        <v>89</v>
      </c>
      <c r="AV274" s="13" t="s">
        <v>21</v>
      </c>
      <c r="AW274" s="13" t="s">
        <v>36</v>
      </c>
      <c r="AX274" s="13" t="s">
        <v>80</v>
      </c>
      <c r="AY274" s="263" t="s">
        <v>135</v>
      </c>
    </row>
    <row r="275" s="13" customFormat="1">
      <c r="A275" s="13"/>
      <c r="B275" s="254"/>
      <c r="C275" s="255"/>
      <c r="D275" s="238" t="s">
        <v>210</v>
      </c>
      <c r="E275" s="256" t="s">
        <v>1</v>
      </c>
      <c r="F275" s="257" t="s">
        <v>357</v>
      </c>
      <c r="G275" s="255"/>
      <c r="H275" s="256" t="s">
        <v>1</v>
      </c>
      <c r="I275" s="258"/>
      <c r="J275" s="255"/>
      <c r="K275" s="255"/>
      <c r="L275" s="259"/>
      <c r="M275" s="260"/>
      <c r="N275" s="261"/>
      <c r="O275" s="261"/>
      <c r="P275" s="261"/>
      <c r="Q275" s="261"/>
      <c r="R275" s="261"/>
      <c r="S275" s="261"/>
      <c r="T275" s="26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3" t="s">
        <v>210</v>
      </c>
      <c r="AU275" s="263" t="s">
        <v>89</v>
      </c>
      <c r="AV275" s="13" t="s">
        <v>21</v>
      </c>
      <c r="AW275" s="13" t="s">
        <v>36</v>
      </c>
      <c r="AX275" s="13" t="s">
        <v>80</v>
      </c>
      <c r="AY275" s="263" t="s">
        <v>135</v>
      </c>
    </row>
    <row r="276" s="13" customFormat="1">
      <c r="A276" s="13"/>
      <c r="B276" s="254"/>
      <c r="C276" s="255"/>
      <c r="D276" s="238" t="s">
        <v>210</v>
      </c>
      <c r="E276" s="256" t="s">
        <v>1</v>
      </c>
      <c r="F276" s="257" t="s">
        <v>358</v>
      </c>
      <c r="G276" s="255"/>
      <c r="H276" s="256" t="s">
        <v>1</v>
      </c>
      <c r="I276" s="258"/>
      <c r="J276" s="255"/>
      <c r="K276" s="255"/>
      <c r="L276" s="259"/>
      <c r="M276" s="260"/>
      <c r="N276" s="261"/>
      <c r="O276" s="261"/>
      <c r="P276" s="261"/>
      <c r="Q276" s="261"/>
      <c r="R276" s="261"/>
      <c r="S276" s="261"/>
      <c r="T276" s="26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3" t="s">
        <v>210</v>
      </c>
      <c r="AU276" s="263" t="s">
        <v>89</v>
      </c>
      <c r="AV276" s="13" t="s">
        <v>21</v>
      </c>
      <c r="AW276" s="13" t="s">
        <v>36</v>
      </c>
      <c r="AX276" s="13" t="s">
        <v>80</v>
      </c>
      <c r="AY276" s="263" t="s">
        <v>135</v>
      </c>
    </row>
    <row r="277" s="13" customFormat="1">
      <c r="A277" s="13"/>
      <c r="B277" s="254"/>
      <c r="C277" s="255"/>
      <c r="D277" s="238" t="s">
        <v>210</v>
      </c>
      <c r="E277" s="256" t="s">
        <v>1</v>
      </c>
      <c r="F277" s="257" t="s">
        <v>270</v>
      </c>
      <c r="G277" s="255"/>
      <c r="H277" s="256" t="s">
        <v>1</v>
      </c>
      <c r="I277" s="258"/>
      <c r="J277" s="255"/>
      <c r="K277" s="255"/>
      <c r="L277" s="259"/>
      <c r="M277" s="260"/>
      <c r="N277" s="261"/>
      <c r="O277" s="261"/>
      <c r="P277" s="261"/>
      <c r="Q277" s="261"/>
      <c r="R277" s="261"/>
      <c r="S277" s="261"/>
      <c r="T277" s="26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3" t="s">
        <v>210</v>
      </c>
      <c r="AU277" s="263" t="s">
        <v>89</v>
      </c>
      <c r="AV277" s="13" t="s">
        <v>21</v>
      </c>
      <c r="AW277" s="13" t="s">
        <v>36</v>
      </c>
      <c r="AX277" s="13" t="s">
        <v>80</v>
      </c>
      <c r="AY277" s="263" t="s">
        <v>135</v>
      </c>
    </row>
    <row r="278" s="13" customFormat="1">
      <c r="A278" s="13"/>
      <c r="B278" s="254"/>
      <c r="C278" s="255"/>
      <c r="D278" s="238" t="s">
        <v>210</v>
      </c>
      <c r="E278" s="256" t="s">
        <v>1</v>
      </c>
      <c r="F278" s="257" t="s">
        <v>359</v>
      </c>
      <c r="G278" s="255"/>
      <c r="H278" s="256" t="s">
        <v>1</v>
      </c>
      <c r="I278" s="258"/>
      <c r="J278" s="255"/>
      <c r="K278" s="255"/>
      <c r="L278" s="259"/>
      <c r="M278" s="260"/>
      <c r="N278" s="261"/>
      <c r="O278" s="261"/>
      <c r="P278" s="261"/>
      <c r="Q278" s="261"/>
      <c r="R278" s="261"/>
      <c r="S278" s="261"/>
      <c r="T278" s="26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3" t="s">
        <v>210</v>
      </c>
      <c r="AU278" s="263" t="s">
        <v>89</v>
      </c>
      <c r="AV278" s="13" t="s">
        <v>21</v>
      </c>
      <c r="AW278" s="13" t="s">
        <v>36</v>
      </c>
      <c r="AX278" s="13" t="s">
        <v>80</v>
      </c>
      <c r="AY278" s="263" t="s">
        <v>135</v>
      </c>
    </row>
    <row r="279" s="13" customFormat="1">
      <c r="A279" s="13"/>
      <c r="B279" s="254"/>
      <c r="C279" s="255"/>
      <c r="D279" s="238" t="s">
        <v>210</v>
      </c>
      <c r="E279" s="256" t="s">
        <v>1</v>
      </c>
      <c r="F279" s="257" t="s">
        <v>360</v>
      </c>
      <c r="G279" s="255"/>
      <c r="H279" s="256" t="s">
        <v>1</v>
      </c>
      <c r="I279" s="258"/>
      <c r="J279" s="255"/>
      <c r="K279" s="255"/>
      <c r="L279" s="259"/>
      <c r="M279" s="260"/>
      <c r="N279" s="261"/>
      <c r="O279" s="261"/>
      <c r="P279" s="261"/>
      <c r="Q279" s="261"/>
      <c r="R279" s="261"/>
      <c r="S279" s="261"/>
      <c r="T279" s="26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3" t="s">
        <v>210</v>
      </c>
      <c r="AU279" s="263" t="s">
        <v>89</v>
      </c>
      <c r="AV279" s="13" t="s">
        <v>21</v>
      </c>
      <c r="AW279" s="13" t="s">
        <v>36</v>
      </c>
      <c r="AX279" s="13" t="s">
        <v>80</v>
      </c>
      <c r="AY279" s="263" t="s">
        <v>135</v>
      </c>
    </row>
    <row r="280" s="14" customFormat="1">
      <c r="A280" s="14"/>
      <c r="B280" s="264"/>
      <c r="C280" s="265"/>
      <c r="D280" s="238" t="s">
        <v>210</v>
      </c>
      <c r="E280" s="266" t="s">
        <v>1</v>
      </c>
      <c r="F280" s="267" t="s">
        <v>361</v>
      </c>
      <c r="G280" s="265"/>
      <c r="H280" s="268">
        <v>528</v>
      </c>
      <c r="I280" s="269"/>
      <c r="J280" s="265"/>
      <c r="K280" s="265"/>
      <c r="L280" s="270"/>
      <c r="M280" s="271"/>
      <c r="N280" s="272"/>
      <c r="O280" s="272"/>
      <c r="P280" s="272"/>
      <c r="Q280" s="272"/>
      <c r="R280" s="272"/>
      <c r="S280" s="272"/>
      <c r="T280" s="27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4" t="s">
        <v>210</v>
      </c>
      <c r="AU280" s="274" t="s">
        <v>89</v>
      </c>
      <c r="AV280" s="14" t="s">
        <v>89</v>
      </c>
      <c r="AW280" s="14" t="s">
        <v>36</v>
      </c>
      <c r="AX280" s="14" t="s">
        <v>80</v>
      </c>
      <c r="AY280" s="274" t="s">
        <v>135</v>
      </c>
    </row>
    <row r="281" s="13" customFormat="1">
      <c r="A281" s="13"/>
      <c r="B281" s="254"/>
      <c r="C281" s="255"/>
      <c r="D281" s="238" t="s">
        <v>210</v>
      </c>
      <c r="E281" s="256" t="s">
        <v>1</v>
      </c>
      <c r="F281" s="257" t="s">
        <v>362</v>
      </c>
      <c r="G281" s="255"/>
      <c r="H281" s="256" t="s">
        <v>1</v>
      </c>
      <c r="I281" s="258"/>
      <c r="J281" s="255"/>
      <c r="K281" s="255"/>
      <c r="L281" s="259"/>
      <c r="M281" s="260"/>
      <c r="N281" s="261"/>
      <c r="O281" s="261"/>
      <c r="P281" s="261"/>
      <c r="Q281" s="261"/>
      <c r="R281" s="261"/>
      <c r="S281" s="261"/>
      <c r="T281" s="26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3" t="s">
        <v>210</v>
      </c>
      <c r="AU281" s="263" t="s">
        <v>89</v>
      </c>
      <c r="AV281" s="13" t="s">
        <v>21</v>
      </c>
      <c r="AW281" s="13" t="s">
        <v>36</v>
      </c>
      <c r="AX281" s="13" t="s">
        <v>80</v>
      </c>
      <c r="AY281" s="263" t="s">
        <v>135</v>
      </c>
    </row>
    <row r="282" s="14" customFormat="1">
      <c r="A282" s="14"/>
      <c r="B282" s="264"/>
      <c r="C282" s="265"/>
      <c r="D282" s="238" t="s">
        <v>210</v>
      </c>
      <c r="E282" s="266" t="s">
        <v>1</v>
      </c>
      <c r="F282" s="267" t="s">
        <v>363</v>
      </c>
      <c r="G282" s="265"/>
      <c r="H282" s="268">
        <v>655</v>
      </c>
      <c r="I282" s="269"/>
      <c r="J282" s="265"/>
      <c r="K282" s="265"/>
      <c r="L282" s="270"/>
      <c r="M282" s="271"/>
      <c r="N282" s="272"/>
      <c r="O282" s="272"/>
      <c r="P282" s="272"/>
      <c r="Q282" s="272"/>
      <c r="R282" s="272"/>
      <c r="S282" s="272"/>
      <c r="T282" s="27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4" t="s">
        <v>210</v>
      </c>
      <c r="AU282" s="274" t="s">
        <v>89</v>
      </c>
      <c r="AV282" s="14" t="s">
        <v>89</v>
      </c>
      <c r="AW282" s="14" t="s">
        <v>36</v>
      </c>
      <c r="AX282" s="14" t="s">
        <v>80</v>
      </c>
      <c r="AY282" s="274" t="s">
        <v>135</v>
      </c>
    </row>
    <row r="283" s="15" customFormat="1">
      <c r="A283" s="15"/>
      <c r="B283" s="275"/>
      <c r="C283" s="276"/>
      <c r="D283" s="238" t="s">
        <v>210</v>
      </c>
      <c r="E283" s="277" t="s">
        <v>1</v>
      </c>
      <c r="F283" s="278" t="s">
        <v>226</v>
      </c>
      <c r="G283" s="276"/>
      <c r="H283" s="279">
        <v>1183</v>
      </c>
      <c r="I283" s="280"/>
      <c r="J283" s="276"/>
      <c r="K283" s="276"/>
      <c r="L283" s="281"/>
      <c r="M283" s="282"/>
      <c r="N283" s="283"/>
      <c r="O283" s="283"/>
      <c r="P283" s="283"/>
      <c r="Q283" s="283"/>
      <c r="R283" s="283"/>
      <c r="S283" s="283"/>
      <c r="T283" s="284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85" t="s">
        <v>210</v>
      </c>
      <c r="AU283" s="285" t="s">
        <v>89</v>
      </c>
      <c r="AV283" s="15" t="s">
        <v>134</v>
      </c>
      <c r="AW283" s="15" t="s">
        <v>36</v>
      </c>
      <c r="AX283" s="15" t="s">
        <v>21</v>
      </c>
      <c r="AY283" s="285" t="s">
        <v>135</v>
      </c>
    </row>
    <row r="284" s="2" customFormat="1">
      <c r="A284" s="38"/>
      <c r="B284" s="39"/>
      <c r="C284" s="225" t="s">
        <v>364</v>
      </c>
      <c r="D284" s="225" t="s">
        <v>136</v>
      </c>
      <c r="E284" s="226" t="s">
        <v>365</v>
      </c>
      <c r="F284" s="227" t="s">
        <v>366</v>
      </c>
      <c r="G284" s="228" t="s">
        <v>305</v>
      </c>
      <c r="H284" s="229">
        <v>2661.75</v>
      </c>
      <c r="I284" s="230"/>
      <c r="J284" s="231">
        <f>ROUND(I284*H284,2)</f>
        <v>0</v>
      </c>
      <c r="K284" s="227" t="s">
        <v>208</v>
      </c>
      <c r="L284" s="44"/>
      <c r="M284" s="232" t="s">
        <v>1</v>
      </c>
      <c r="N284" s="233" t="s">
        <v>45</v>
      </c>
      <c r="O284" s="91"/>
      <c r="P284" s="234">
        <f>O284*H284</f>
        <v>0</v>
      </c>
      <c r="Q284" s="234">
        <v>0.00017000000000000001</v>
      </c>
      <c r="R284" s="234">
        <f>Q284*H284</f>
        <v>0.45249750000000005</v>
      </c>
      <c r="S284" s="234">
        <v>0</v>
      </c>
      <c r="T284" s="235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6" t="s">
        <v>134</v>
      </c>
      <c r="AT284" s="236" t="s">
        <v>136</v>
      </c>
      <c r="AU284" s="236" t="s">
        <v>89</v>
      </c>
      <c r="AY284" s="17" t="s">
        <v>135</v>
      </c>
      <c r="BE284" s="237">
        <f>IF(N284="základní",J284,0)</f>
        <v>0</v>
      </c>
      <c r="BF284" s="237">
        <f>IF(N284="snížená",J284,0)</f>
        <v>0</v>
      </c>
      <c r="BG284" s="237">
        <f>IF(N284="zákl. přenesená",J284,0)</f>
        <v>0</v>
      </c>
      <c r="BH284" s="237">
        <f>IF(N284="sníž. přenesená",J284,0)</f>
        <v>0</v>
      </c>
      <c r="BI284" s="237">
        <f>IF(N284="nulová",J284,0)</f>
        <v>0</v>
      </c>
      <c r="BJ284" s="17" t="s">
        <v>21</v>
      </c>
      <c r="BK284" s="237">
        <f>ROUND(I284*H284,2)</f>
        <v>0</v>
      </c>
      <c r="BL284" s="17" t="s">
        <v>134</v>
      </c>
      <c r="BM284" s="236" t="s">
        <v>367</v>
      </c>
    </row>
    <row r="285" s="13" customFormat="1">
      <c r="A285" s="13"/>
      <c r="B285" s="254"/>
      <c r="C285" s="255"/>
      <c r="D285" s="238" t="s">
        <v>210</v>
      </c>
      <c r="E285" s="256" t="s">
        <v>1</v>
      </c>
      <c r="F285" s="257" t="s">
        <v>368</v>
      </c>
      <c r="G285" s="255"/>
      <c r="H285" s="256" t="s">
        <v>1</v>
      </c>
      <c r="I285" s="258"/>
      <c r="J285" s="255"/>
      <c r="K285" s="255"/>
      <c r="L285" s="259"/>
      <c r="M285" s="260"/>
      <c r="N285" s="261"/>
      <c r="O285" s="261"/>
      <c r="P285" s="261"/>
      <c r="Q285" s="261"/>
      <c r="R285" s="261"/>
      <c r="S285" s="261"/>
      <c r="T285" s="26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3" t="s">
        <v>210</v>
      </c>
      <c r="AU285" s="263" t="s">
        <v>89</v>
      </c>
      <c r="AV285" s="13" t="s">
        <v>21</v>
      </c>
      <c r="AW285" s="13" t="s">
        <v>36</v>
      </c>
      <c r="AX285" s="13" t="s">
        <v>80</v>
      </c>
      <c r="AY285" s="263" t="s">
        <v>135</v>
      </c>
    </row>
    <row r="286" s="13" customFormat="1">
      <c r="A286" s="13"/>
      <c r="B286" s="254"/>
      <c r="C286" s="255"/>
      <c r="D286" s="238" t="s">
        <v>210</v>
      </c>
      <c r="E286" s="256" t="s">
        <v>1</v>
      </c>
      <c r="F286" s="257" t="s">
        <v>369</v>
      </c>
      <c r="G286" s="255"/>
      <c r="H286" s="256" t="s">
        <v>1</v>
      </c>
      <c r="I286" s="258"/>
      <c r="J286" s="255"/>
      <c r="K286" s="255"/>
      <c r="L286" s="259"/>
      <c r="M286" s="260"/>
      <c r="N286" s="261"/>
      <c r="O286" s="261"/>
      <c r="P286" s="261"/>
      <c r="Q286" s="261"/>
      <c r="R286" s="261"/>
      <c r="S286" s="261"/>
      <c r="T286" s="26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3" t="s">
        <v>210</v>
      </c>
      <c r="AU286" s="263" t="s">
        <v>89</v>
      </c>
      <c r="AV286" s="13" t="s">
        <v>21</v>
      </c>
      <c r="AW286" s="13" t="s">
        <v>36</v>
      </c>
      <c r="AX286" s="13" t="s">
        <v>80</v>
      </c>
      <c r="AY286" s="263" t="s">
        <v>135</v>
      </c>
    </row>
    <row r="287" s="13" customFormat="1">
      <c r="A287" s="13"/>
      <c r="B287" s="254"/>
      <c r="C287" s="255"/>
      <c r="D287" s="238" t="s">
        <v>210</v>
      </c>
      <c r="E287" s="256" t="s">
        <v>1</v>
      </c>
      <c r="F287" s="257" t="s">
        <v>270</v>
      </c>
      <c r="G287" s="255"/>
      <c r="H287" s="256" t="s">
        <v>1</v>
      </c>
      <c r="I287" s="258"/>
      <c r="J287" s="255"/>
      <c r="K287" s="255"/>
      <c r="L287" s="259"/>
      <c r="M287" s="260"/>
      <c r="N287" s="261"/>
      <c r="O287" s="261"/>
      <c r="P287" s="261"/>
      <c r="Q287" s="261"/>
      <c r="R287" s="261"/>
      <c r="S287" s="261"/>
      <c r="T287" s="26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3" t="s">
        <v>210</v>
      </c>
      <c r="AU287" s="263" t="s">
        <v>89</v>
      </c>
      <c r="AV287" s="13" t="s">
        <v>21</v>
      </c>
      <c r="AW287" s="13" t="s">
        <v>36</v>
      </c>
      <c r="AX287" s="13" t="s">
        <v>80</v>
      </c>
      <c r="AY287" s="263" t="s">
        <v>135</v>
      </c>
    </row>
    <row r="288" s="13" customFormat="1">
      <c r="A288" s="13"/>
      <c r="B288" s="254"/>
      <c r="C288" s="255"/>
      <c r="D288" s="238" t="s">
        <v>210</v>
      </c>
      <c r="E288" s="256" t="s">
        <v>1</v>
      </c>
      <c r="F288" s="257" t="s">
        <v>370</v>
      </c>
      <c r="G288" s="255"/>
      <c r="H288" s="256" t="s">
        <v>1</v>
      </c>
      <c r="I288" s="258"/>
      <c r="J288" s="255"/>
      <c r="K288" s="255"/>
      <c r="L288" s="259"/>
      <c r="M288" s="260"/>
      <c r="N288" s="261"/>
      <c r="O288" s="261"/>
      <c r="P288" s="261"/>
      <c r="Q288" s="261"/>
      <c r="R288" s="261"/>
      <c r="S288" s="261"/>
      <c r="T288" s="26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3" t="s">
        <v>210</v>
      </c>
      <c r="AU288" s="263" t="s">
        <v>89</v>
      </c>
      <c r="AV288" s="13" t="s">
        <v>21</v>
      </c>
      <c r="AW288" s="13" t="s">
        <v>36</v>
      </c>
      <c r="AX288" s="13" t="s">
        <v>80</v>
      </c>
      <c r="AY288" s="263" t="s">
        <v>135</v>
      </c>
    </row>
    <row r="289" s="13" customFormat="1">
      <c r="A289" s="13"/>
      <c r="B289" s="254"/>
      <c r="C289" s="255"/>
      <c r="D289" s="238" t="s">
        <v>210</v>
      </c>
      <c r="E289" s="256" t="s">
        <v>1</v>
      </c>
      <c r="F289" s="257" t="s">
        <v>360</v>
      </c>
      <c r="G289" s="255"/>
      <c r="H289" s="256" t="s">
        <v>1</v>
      </c>
      <c r="I289" s="258"/>
      <c r="J289" s="255"/>
      <c r="K289" s="255"/>
      <c r="L289" s="259"/>
      <c r="M289" s="260"/>
      <c r="N289" s="261"/>
      <c r="O289" s="261"/>
      <c r="P289" s="261"/>
      <c r="Q289" s="261"/>
      <c r="R289" s="261"/>
      <c r="S289" s="261"/>
      <c r="T289" s="26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3" t="s">
        <v>210</v>
      </c>
      <c r="AU289" s="263" t="s">
        <v>89</v>
      </c>
      <c r="AV289" s="13" t="s">
        <v>21</v>
      </c>
      <c r="AW289" s="13" t="s">
        <v>36</v>
      </c>
      <c r="AX289" s="13" t="s">
        <v>80</v>
      </c>
      <c r="AY289" s="263" t="s">
        <v>135</v>
      </c>
    </row>
    <row r="290" s="14" customFormat="1">
      <c r="A290" s="14"/>
      <c r="B290" s="264"/>
      <c r="C290" s="265"/>
      <c r="D290" s="238" t="s">
        <v>210</v>
      </c>
      <c r="E290" s="266" t="s">
        <v>1</v>
      </c>
      <c r="F290" s="267" t="s">
        <v>371</v>
      </c>
      <c r="G290" s="265"/>
      <c r="H290" s="268">
        <v>1188</v>
      </c>
      <c r="I290" s="269"/>
      <c r="J290" s="265"/>
      <c r="K290" s="265"/>
      <c r="L290" s="270"/>
      <c r="M290" s="271"/>
      <c r="N290" s="272"/>
      <c r="O290" s="272"/>
      <c r="P290" s="272"/>
      <c r="Q290" s="272"/>
      <c r="R290" s="272"/>
      <c r="S290" s="272"/>
      <c r="T290" s="27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4" t="s">
        <v>210</v>
      </c>
      <c r="AU290" s="274" t="s">
        <v>89</v>
      </c>
      <c r="AV290" s="14" t="s">
        <v>89</v>
      </c>
      <c r="AW290" s="14" t="s">
        <v>36</v>
      </c>
      <c r="AX290" s="14" t="s">
        <v>80</v>
      </c>
      <c r="AY290" s="274" t="s">
        <v>135</v>
      </c>
    </row>
    <row r="291" s="13" customFormat="1">
      <c r="A291" s="13"/>
      <c r="B291" s="254"/>
      <c r="C291" s="255"/>
      <c r="D291" s="238" t="s">
        <v>210</v>
      </c>
      <c r="E291" s="256" t="s">
        <v>1</v>
      </c>
      <c r="F291" s="257" t="s">
        <v>362</v>
      </c>
      <c r="G291" s="255"/>
      <c r="H291" s="256" t="s">
        <v>1</v>
      </c>
      <c r="I291" s="258"/>
      <c r="J291" s="255"/>
      <c r="K291" s="255"/>
      <c r="L291" s="259"/>
      <c r="M291" s="260"/>
      <c r="N291" s="261"/>
      <c r="O291" s="261"/>
      <c r="P291" s="261"/>
      <c r="Q291" s="261"/>
      <c r="R291" s="261"/>
      <c r="S291" s="261"/>
      <c r="T291" s="26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3" t="s">
        <v>210</v>
      </c>
      <c r="AU291" s="263" t="s">
        <v>89</v>
      </c>
      <c r="AV291" s="13" t="s">
        <v>21</v>
      </c>
      <c r="AW291" s="13" t="s">
        <v>36</v>
      </c>
      <c r="AX291" s="13" t="s">
        <v>80</v>
      </c>
      <c r="AY291" s="263" t="s">
        <v>135</v>
      </c>
    </row>
    <row r="292" s="14" customFormat="1">
      <c r="A292" s="14"/>
      <c r="B292" s="264"/>
      <c r="C292" s="265"/>
      <c r="D292" s="238" t="s">
        <v>210</v>
      </c>
      <c r="E292" s="266" t="s">
        <v>1</v>
      </c>
      <c r="F292" s="267" t="s">
        <v>372</v>
      </c>
      <c r="G292" s="265"/>
      <c r="H292" s="268">
        <v>1473.75</v>
      </c>
      <c r="I292" s="269"/>
      <c r="J292" s="265"/>
      <c r="K292" s="265"/>
      <c r="L292" s="270"/>
      <c r="M292" s="271"/>
      <c r="N292" s="272"/>
      <c r="O292" s="272"/>
      <c r="P292" s="272"/>
      <c r="Q292" s="272"/>
      <c r="R292" s="272"/>
      <c r="S292" s="272"/>
      <c r="T292" s="27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4" t="s">
        <v>210</v>
      </c>
      <c r="AU292" s="274" t="s">
        <v>89</v>
      </c>
      <c r="AV292" s="14" t="s">
        <v>89</v>
      </c>
      <c r="AW292" s="14" t="s">
        <v>36</v>
      </c>
      <c r="AX292" s="14" t="s">
        <v>80</v>
      </c>
      <c r="AY292" s="274" t="s">
        <v>135</v>
      </c>
    </row>
    <row r="293" s="15" customFormat="1">
      <c r="A293" s="15"/>
      <c r="B293" s="275"/>
      <c r="C293" s="276"/>
      <c r="D293" s="238" t="s">
        <v>210</v>
      </c>
      <c r="E293" s="277" t="s">
        <v>1</v>
      </c>
      <c r="F293" s="278" t="s">
        <v>226</v>
      </c>
      <c r="G293" s="276"/>
      <c r="H293" s="279">
        <v>2661.75</v>
      </c>
      <c r="I293" s="280"/>
      <c r="J293" s="276"/>
      <c r="K293" s="276"/>
      <c r="L293" s="281"/>
      <c r="M293" s="282"/>
      <c r="N293" s="283"/>
      <c r="O293" s="283"/>
      <c r="P293" s="283"/>
      <c r="Q293" s="283"/>
      <c r="R293" s="283"/>
      <c r="S293" s="283"/>
      <c r="T293" s="284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85" t="s">
        <v>210</v>
      </c>
      <c r="AU293" s="285" t="s">
        <v>89</v>
      </c>
      <c r="AV293" s="15" t="s">
        <v>134</v>
      </c>
      <c r="AW293" s="15" t="s">
        <v>36</v>
      </c>
      <c r="AX293" s="15" t="s">
        <v>21</v>
      </c>
      <c r="AY293" s="285" t="s">
        <v>135</v>
      </c>
    </row>
    <row r="294" s="2" customFormat="1">
      <c r="A294" s="38"/>
      <c r="B294" s="39"/>
      <c r="C294" s="286" t="s">
        <v>373</v>
      </c>
      <c r="D294" s="286" t="s">
        <v>272</v>
      </c>
      <c r="E294" s="287" t="s">
        <v>374</v>
      </c>
      <c r="F294" s="288" t="s">
        <v>375</v>
      </c>
      <c r="G294" s="289" t="s">
        <v>305</v>
      </c>
      <c r="H294" s="290">
        <v>2927.9250000000002</v>
      </c>
      <c r="I294" s="291"/>
      <c r="J294" s="292">
        <f>ROUND(I294*H294,2)</f>
        <v>0</v>
      </c>
      <c r="K294" s="288" t="s">
        <v>208</v>
      </c>
      <c r="L294" s="293"/>
      <c r="M294" s="294" t="s">
        <v>1</v>
      </c>
      <c r="N294" s="295" t="s">
        <v>45</v>
      </c>
      <c r="O294" s="91"/>
      <c r="P294" s="234">
        <f>O294*H294</f>
        <v>0</v>
      </c>
      <c r="Q294" s="234">
        <v>0.00029999999999999997</v>
      </c>
      <c r="R294" s="234">
        <f>Q294*H294</f>
        <v>0.87837749999999992</v>
      </c>
      <c r="S294" s="234">
        <v>0</v>
      </c>
      <c r="T294" s="235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6" t="s">
        <v>170</v>
      </c>
      <c r="AT294" s="236" t="s">
        <v>272</v>
      </c>
      <c r="AU294" s="236" t="s">
        <v>89</v>
      </c>
      <c r="AY294" s="17" t="s">
        <v>135</v>
      </c>
      <c r="BE294" s="237">
        <f>IF(N294="základní",J294,0)</f>
        <v>0</v>
      </c>
      <c r="BF294" s="237">
        <f>IF(N294="snížená",J294,0)</f>
        <v>0</v>
      </c>
      <c r="BG294" s="237">
        <f>IF(N294="zákl. přenesená",J294,0)</f>
        <v>0</v>
      </c>
      <c r="BH294" s="237">
        <f>IF(N294="sníž. přenesená",J294,0)</f>
        <v>0</v>
      </c>
      <c r="BI294" s="237">
        <f>IF(N294="nulová",J294,0)</f>
        <v>0</v>
      </c>
      <c r="BJ294" s="17" t="s">
        <v>21</v>
      </c>
      <c r="BK294" s="237">
        <f>ROUND(I294*H294,2)</f>
        <v>0</v>
      </c>
      <c r="BL294" s="17" t="s">
        <v>134</v>
      </c>
      <c r="BM294" s="236" t="s">
        <v>376</v>
      </c>
    </row>
    <row r="295" s="13" customFormat="1">
      <c r="A295" s="13"/>
      <c r="B295" s="254"/>
      <c r="C295" s="255"/>
      <c r="D295" s="238" t="s">
        <v>210</v>
      </c>
      <c r="E295" s="256" t="s">
        <v>1</v>
      </c>
      <c r="F295" s="257" t="s">
        <v>368</v>
      </c>
      <c r="G295" s="255"/>
      <c r="H295" s="256" t="s">
        <v>1</v>
      </c>
      <c r="I295" s="258"/>
      <c r="J295" s="255"/>
      <c r="K295" s="255"/>
      <c r="L295" s="259"/>
      <c r="M295" s="260"/>
      <c r="N295" s="261"/>
      <c r="O295" s="261"/>
      <c r="P295" s="261"/>
      <c r="Q295" s="261"/>
      <c r="R295" s="261"/>
      <c r="S295" s="261"/>
      <c r="T295" s="26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3" t="s">
        <v>210</v>
      </c>
      <c r="AU295" s="263" t="s">
        <v>89</v>
      </c>
      <c r="AV295" s="13" t="s">
        <v>21</v>
      </c>
      <c r="AW295" s="13" t="s">
        <v>36</v>
      </c>
      <c r="AX295" s="13" t="s">
        <v>80</v>
      </c>
      <c r="AY295" s="263" t="s">
        <v>135</v>
      </c>
    </row>
    <row r="296" s="13" customFormat="1">
      <c r="A296" s="13"/>
      <c r="B296" s="254"/>
      <c r="C296" s="255"/>
      <c r="D296" s="238" t="s">
        <v>210</v>
      </c>
      <c r="E296" s="256" t="s">
        <v>1</v>
      </c>
      <c r="F296" s="257" t="s">
        <v>369</v>
      </c>
      <c r="G296" s="255"/>
      <c r="H296" s="256" t="s">
        <v>1</v>
      </c>
      <c r="I296" s="258"/>
      <c r="J296" s="255"/>
      <c r="K296" s="255"/>
      <c r="L296" s="259"/>
      <c r="M296" s="260"/>
      <c r="N296" s="261"/>
      <c r="O296" s="261"/>
      <c r="P296" s="261"/>
      <c r="Q296" s="261"/>
      <c r="R296" s="261"/>
      <c r="S296" s="261"/>
      <c r="T296" s="26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3" t="s">
        <v>210</v>
      </c>
      <c r="AU296" s="263" t="s">
        <v>89</v>
      </c>
      <c r="AV296" s="13" t="s">
        <v>21</v>
      </c>
      <c r="AW296" s="13" t="s">
        <v>36</v>
      </c>
      <c r="AX296" s="13" t="s">
        <v>80</v>
      </c>
      <c r="AY296" s="263" t="s">
        <v>135</v>
      </c>
    </row>
    <row r="297" s="13" customFormat="1">
      <c r="A297" s="13"/>
      <c r="B297" s="254"/>
      <c r="C297" s="255"/>
      <c r="D297" s="238" t="s">
        <v>210</v>
      </c>
      <c r="E297" s="256" t="s">
        <v>1</v>
      </c>
      <c r="F297" s="257" t="s">
        <v>270</v>
      </c>
      <c r="G297" s="255"/>
      <c r="H297" s="256" t="s">
        <v>1</v>
      </c>
      <c r="I297" s="258"/>
      <c r="J297" s="255"/>
      <c r="K297" s="255"/>
      <c r="L297" s="259"/>
      <c r="M297" s="260"/>
      <c r="N297" s="261"/>
      <c r="O297" s="261"/>
      <c r="P297" s="261"/>
      <c r="Q297" s="261"/>
      <c r="R297" s="261"/>
      <c r="S297" s="261"/>
      <c r="T297" s="26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3" t="s">
        <v>210</v>
      </c>
      <c r="AU297" s="263" t="s">
        <v>89</v>
      </c>
      <c r="AV297" s="13" t="s">
        <v>21</v>
      </c>
      <c r="AW297" s="13" t="s">
        <v>36</v>
      </c>
      <c r="AX297" s="13" t="s">
        <v>80</v>
      </c>
      <c r="AY297" s="263" t="s">
        <v>135</v>
      </c>
    </row>
    <row r="298" s="13" customFormat="1">
      <c r="A298" s="13"/>
      <c r="B298" s="254"/>
      <c r="C298" s="255"/>
      <c r="D298" s="238" t="s">
        <v>210</v>
      </c>
      <c r="E298" s="256" t="s">
        <v>1</v>
      </c>
      <c r="F298" s="257" t="s">
        <v>370</v>
      </c>
      <c r="G298" s="255"/>
      <c r="H298" s="256" t="s">
        <v>1</v>
      </c>
      <c r="I298" s="258"/>
      <c r="J298" s="255"/>
      <c r="K298" s="255"/>
      <c r="L298" s="259"/>
      <c r="M298" s="260"/>
      <c r="N298" s="261"/>
      <c r="O298" s="261"/>
      <c r="P298" s="261"/>
      <c r="Q298" s="261"/>
      <c r="R298" s="261"/>
      <c r="S298" s="261"/>
      <c r="T298" s="26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3" t="s">
        <v>210</v>
      </c>
      <c r="AU298" s="263" t="s">
        <v>89</v>
      </c>
      <c r="AV298" s="13" t="s">
        <v>21</v>
      </c>
      <c r="AW298" s="13" t="s">
        <v>36</v>
      </c>
      <c r="AX298" s="13" t="s">
        <v>80</v>
      </c>
      <c r="AY298" s="263" t="s">
        <v>135</v>
      </c>
    </row>
    <row r="299" s="13" customFormat="1">
      <c r="A299" s="13"/>
      <c r="B299" s="254"/>
      <c r="C299" s="255"/>
      <c r="D299" s="238" t="s">
        <v>210</v>
      </c>
      <c r="E299" s="256" t="s">
        <v>1</v>
      </c>
      <c r="F299" s="257" t="s">
        <v>360</v>
      </c>
      <c r="G299" s="255"/>
      <c r="H299" s="256" t="s">
        <v>1</v>
      </c>
      <c r="I299" s="258"/>
      <c r="J299" s="255"/>
      <c r="K299" s="255"/>
      <c r="L299" s="259"/>
      <c r="M299" s="260"/>
      <c r="N299" s="261"/>
      <c r="O299" s="261"/>
      <c r="P299" s="261"/>
      <c r="Q299" s="261"/>
      <c r="R299" s="261"/>
      <c r="S299" s="261"/>
      <c r="T299" s="26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3" t="s">
        <v>210</v>
      </c>
      <c r="AU299" s="263" t="s">
        <v>89</v>
      </c>
      <c r="AV299" s="13" t="s">
        <v>21</v>
      </c>
      <c r="AW299" s="13" t="s">
        <v>36</v>
      </c>
      <c r="AX299" s="13" t="s">
        <v>80</v>
      </c>
      <c r="AY299" s="263" t="s">
        <v>135</v>
      </c>
    </row>
    <row r="300" s="14" customFormat="1">
      <c r="A300" s="14"/>
      <c r="B300" s="264"/>
      <c r="C300" s="265"/>
      <c r="D300" s="238" t="s">
        <v>210</v>
      </c>
      <c r="E300" s="266" t="s">
        <v>1</v>
      </c>
      <c r="F300" s="267" t="s">
        <v>371</v>
      </c>
      <c r="G300" s="265"/>
      <c r="H300" s="268">
        <v>1188</v>
      </c>
      <c r="I300" s="269"/>
      <c r="J300" s="265"/>
      <c r="K300" s="265"/>
      <c r="L300" s="270"/>
      <c r="M300" s="271"/>
      <c r="N300" s="272"/>
      <c r="O300" s="272"/>
      <c r="P300" s="272"/>
      <c r="Q300" s="272"/>
      <c r="R300" s="272"/>
      <c r="S300" s="272"/>
      <c r="T300" s="27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74" t="s">
        <v>210</v>
      </c>
      <c r="AU300" s="274" t="s">
        <v>89</v>
      </c>
      <c r="AV300" s="14" t="s">
        <v>89</v>
      </c>
      <c r="AW300" s="14" t="s">
        <v>36</v>
      </c>
      <c r="AX300" s="14" t="s">
        <v>80</v>
      </c>
      <c r="AY300" s="274" t="s">
        <v>135</v>
      </c>
    </row>
    <row r="301" s="13" customFormat="1">
      <c r="A301" s="13"/>
      <c r="B301" s="254"/>
      <c r="C301" s="255"/>
      <c r="D301" s="238" t="s">
        <v>210</v>
      </c>
      <c r="E301" s="256" t="s">
        <v>1</v>
      </c>
      <c r="F301" s="257" t="s">
        <v>362</v>
      </c>
      <c r="G301" s="255"/>
      <c r="H301" s="256" t="s">
        <v>1</v>
      </c>
      <c r="I301" s="258"/>
      <c r="J301" s="255"/>
      <c r="K301" s="255"/>
      <c r="L301" s="259"/>
      <c r="M301" s="260"/>
      <c r="N301" s="261"/>
      <c r="O301" s="261"/>
      <c r="P301" s="261"/>
      <c r="Q301" s="261"/>
      <c r="R301" s="261"/>
      <c r="S301" s="261"/>
      <c r="T301" s="26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3" t="s">
        <v>210</v>
      </c>
      <c r="AU301" s="263" t="s">
        <v>89</v>
      </c>
      <c r="AV301" s="13" t="s">
        <v>21</v>
      </c>
      <c r="AW301" s="13" t="s">
        <v>36</v>
      </c>
      <c r="AX301" s="13" t="s">
        <v>80</v>
      </c>
      <c r="AY301" s="263" t="s">
        <v>135</v>
      </c>
    </row>
    <row r="302" s="14" customFormat="1">
      <c r="A302" s="14"/>
      <c r="B302" s="264"/>
      <c r="C302" s="265"/>
      <c r="D302" s="238" t="s">
        <v>210</v>
      </c>
      <c r="E302" s="266" t="s">
        <v>1</v>
      </c>
      <c r="F302" s="267" t="s">
        <v>372</v>
      </c>
      <c r="G302" s="265"/>
      <c r="H302" s="268">
        <v>1473.75</v>
      </c>
      <c r="I302" s="269"/>
      <c r="J302" s="265"/>
      <c r="K302" s="265"/>
      <c r="L302" s="270"/>
      <c r="M302" s="271"/>
      <c r="N302" s="272"/>
      <c r="O302" s="272"/>
      <c r="P302" s="272"/>
      <c r="Q302" s="272"/>
      <c r="R302" s="272"/>
      <c r="S302" s="272"/>
      <c r="T302" s="27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74" t="s">
        <v>210</v>
      </c>
      <c r="AU302" s="274" t="s">
        <v>89</v>
      </c>
      <c r="AV302" s="14" t="s">
        <v>89</v>
      </c>
      <c r="AW302" s="14" t="s">
        <v>36</v>
      </c>
      <c r="AX302" s="14" t="s">
        <v>80</v>
      </c>
      <c r="AY302" s="274" t="s">
        <v>135</v>
      </c>
    </row>
    <row r="303" s="15" customFormat="1">
      <c r="A303" s="15"/>
      <c r="B303" s="275"/>
      <c r="C303" s="276"/>
      <c r="D303" s="238" t="s">
        <v>210</v>
      </c>
      <c r="E303" s="277" t="s">
        <v>1</v>
      </c>
      <c r="F303" s="278" t="s">
        <v>226</v>
      </c>
      <c r="G303" s="276"/>
      <c r="H303" s="279">
        <v>2661.75</v>
      </c>
      <c r="I303" s="280"/>
      <c r="J303" s="276"/>
      <c r="K303" s="276"/>
      <c r="L303" s="281"/>
      <c r="M303" s="282"/>
      <c r="N303" s="283"/>
      <c r="O303" s="283"/>
      <c r="P303" s="283"/>
      <c r="Q303" s="283"/>
      <c r="R303" s="283"/>
      <c r="S303" s="283"/>
      <c r="T303" s="284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85" t="s">
        <v>210</v>
      </c>
      <c r="AU303" s="285" t="s">
        <v>89</v>
      </c>
      <c r="AV303" s="15" t="s">
        <v>134</v>
      </c>
      <c r="AW303" s="15" t="s">
        <v>36</v>
      </c>
      <c r="AX303" s="15" t="s">
        <v>21</v>
      </c>
      <c r="AY303" s="285" t="s">
        <v>135</v>
      </c>
    </row>
    <row r="304" s="14" customFormat="1">
      <c r="A304" s="14"/>
      <c r="B304" s="264"/>
      <c r="C304" s="265"/>
      <c r="D304" s="238" t="s">
        <v>210</v>
      </c>
      <c r="E304" s="265"/>
      <c r="F304" s="267" t="s">
        <v>377</v>
      </c>
      <c r="G304" s="265"/>
      <c r="H304" s="268">
        <v>2927.9250000000002</v>
      </c>
      <c r="I304" s="269"/>
      <c r="J304" s="265"/>
      <c r="K304" s="265"/>
      <c r="L304" s="270"/>
      <c r="M304" s="271"/>
      <c r="N304" s="272"/>
      <c r="O304" s="272"/>
      <c r="P304" s="272"/>
      <c r="Q304" s="272"/>
      <c r="R304" s="272"/>
      <c r="S304" s="272"/>
      <c r="T304" s="27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74" t="s">
        <v>210</v>
      </c>
      <c r="AU304" s="274" t="s">
        <v>89</v>
      </c>
      <c r="AV304" s="14" t="s">
        <v>89</v>
      </c>
      <c r="AW304" s="14" t="s">
        <v>4</v>
      </c>
      <c r="AX304" s="14" t="s">
        <v>21</v>
      </c>
      <c r="AY304" s="274" t="s">
        <v>135</v>
      </c>
    </row>
    <row r="305" s="11" customFormat="1" ht="22.8" customHeight="1">
      <c r="A305" s="11"/>
      <c r="B305" s="211"/>
      <c r="C305" s="212"/>
      <c r="D305" s="213" t="s">
        <v>79</v>
      </c>
      <c r="E305" s="252" t="s">
        <v>156</v>
      </c>
      <c r="F305" s="252" t="s">
        <v>378</v>
      </c>
      <c r="G305" s="212"/>
      <c r="H305" s="212"/>
      <c r="I305" s="215"/>
      <c r="J305" s="253">
        <f>BK305</f>
        <v>0</v>
      </c>
      <c r="K305" s="212"/>
      <c r="L305" s="217"/>
      <c r="M305" s="218"/>
      <c r="N305" s="219"/>
      <c r="O305" s="219"/>
      <c r="P305" s="220">
        <f>SUM(P306:P398)</f>
        <v>0</v>
      </c>
      <c r="Q305" s="219"/>
      <c r="R305" s="220">
        <f>SUM(R306:R398)</f>
        <v>276</v>
      </c>
      <c r="S305" s="219"/>
      <c r="T305" s="221">
        <f>SUM(T306:T398)</f>
        <v>0</v>
      </c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  <c r="AR305" s="222" t="s">
        <v>21</v>
      </c>
      <c r="AT305" s="223" t="s">
        <v>79</v>
      </c>
      <c r="AU305" s="223" t="s">
        <v>21</v>
      </c>
      <c r="AY305" s="222" t="s">
        <v>135</v>
      </c>
      <c r="BK305" s="224">
        <f>SUM(BK306:BK398)</f>
        <v>0</v>
      </c>
    </row>
    <row r="306" s="2" customFormat="1" ht="16.5" customHeight="1">
      <c r="A306" s="38"/>
      <c r="B306" s="39"/>
      <c r="C306" s="225" t="s">
        <v>379</v>
      </c>
      <c r="D306" s="225" t="s">
        <v>136</v>
      </c>
      <c r="E306" s="226" t="s">
        <v>380</v>
      </c>
      <c r="F306" s="227" t="s">
        <v>381</v>
      </c>
      <c r="G306" s="228" t="s">
        <v>305</v>
      </c>
      <c r="H306" s="229">
        <v>528</v>
      </c>
      <c r="I306" s="230"/>
      <c r="J306" s="231">
        <f>ROUND(I306*H306,2)</f>
        <v>0</v>
      </c>
      <c r="K306" s="227" t="s">
        <v>208</v>
      </c>
      <c r="L306" s="44"/>
      <c r="M306" s="232" t="s">
        <v>1</v>
      </c>
      <c r="N306" s="233" t="s">
        <v>45</v>
      </c>
      <c r="O306" s="91"/>
      <c r="P306" s="234">
        <f>O306*H306</f>
        <v>0</v>
      </c>
      <c r="Q306" s="234">
        <v>0</v>
      </c>
      <c r="R306" s="234">
        <f>Q306*H306</f>
        <v>0</v>
      </c>
      <c r="S306" s="234">
        <v>0</v>
      </c>
      <c r="T306" s="235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6" t="s">
        <v>134</v>
      </c>
      <c r="AT306" s="236" t="s">
        <v>136</v>
      </c>
      <c r="AU306" s="236" t="s">
        <v>89</v>
      </c>
      <c r="AY306" s="17" t="s">
        <v>135</v>
      </c>
      <c r="BE306" s="237">
        <f>IF(N306="základní",J306,0)</f>
        <v>0</v>
      </c>
      <c r="BF306" s="237">
        <f>IF(N306="snížená",J306,0)</f>
        <v>0</v>
      </c>
      <c r="BG306" s="237">
        <f>IF(N306="zákl. přenesená",J306,0)</f>
        <v>0</v>
      </c>
      <c r="BH306" s="237">
        <f>IF(N306="sníž. přenesená",J306,0)</f>
        <v>0</v>
      </c>
      <c r="BI306" s="237">
        <f>IF(N306="nulová",J306,0)</f>
        <v>0</v>
      </c>
      <c r="BJ306" s="17" t="s">
        <v>21</v>
      </c>
      <c r="BK306" s="237">
        <f>ROUND(I306*H306,2)</f>
        <v>0</v>
      </c>
      <c r="BL306" s="17" t="s">
        <v>134</v>
      </c>
      <c r="BM306" s="236" t="s">
        <v>382</v>
      </c>
    </row>
    <row r="307" s="13" customFormat="1">
      <c r="A307" s="13"/>
      <c r="B307" s="254"/>
      <c r="C307" s="255"/>
      <c r="D307" s="238" t="s">
        <v>210</v>
      </c>
      <c r="E307" s="256" t="s">
        <v>1</v>
      </c>
      <c r="F307" s="257" t="s">
        <v>270</v>
      </c>
      <c r="G307" s="255"/>
      <c r="H307" s="256" t="s">
        <v>1</v>
      </c>
      <c r="I307" s="258"/>
      <c r="J307" s="255"/>
      <c r="K307" s="255"/>
      <c r="L307" s="259"/>
      <c r="M307" s="260"/>
      <c r="N307" s="261"/>
      <c r="O307" s="261"/>
      <c r="P307" s="261"/>
      <c r="Q307" s="261"/>
      <c r="R307" s="261"/>
      <c r="S307" s="261"/>
      <c r="T307" s="26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63" t="s">
        <v>210</v>
      </c>
      <c r="AU307" s="263" t="s">
        <v>89</v>
      </c>
      <c r="AV307" s="13" t="s">
        <v>21</v>
      </c>
      <c r="AW307" s="13" t="s">
        <v>36</v>
      </c>
      <c r="AX307" s="13" t="s">
        <v>80</v>
      </c>
      <c r="AY307" s="263" t="s">
        <v>135</v>
      </c>
    </row>
    <row r="308" s="13" customFormat="1">
      <c r="A308" s="13"/>
      <c r="B308" s="254"/>
      <c r="C308" s="255"/>
      <c r="D308" s="238" t="s">
        <v>210</v>
      </c>
      <c r="E308" s="256" t="s">
        <v>1</v>
      </c>
      <c r="F308" s="257" t="s">
        <v>383</v>
      </c>
      <c r="G308" s="255"/>
      <c r="H308" s="256" t="s">
        <v>1</v>
      </c>
      <c r="I308" s="258"/>
      <c r="J308" s="255"/>
      <c r="K308" s="255"/>
      <c r="L308" s="259"/>
      <c r="M308" s="260"/>
      <c r="N308" s="261"/>
      <c r="O308" s="261"/>
      <c r="P308" s="261"/>
      <c r="Q308" s="261"/>
      <c r="R308" s="261"/>
      <c r="S308" s="261"/>
      <c r="T308" s="26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3" t="s">
        <v>210</v>
      </c>
      <c r="AU308" s="263" t="s">
        <v>89</v>
      </c>
      <c r="AV308" s="13" t="s">
        <v>21</v>
      </c>
      <c r="AW308" s="13" t="s">
        <v>36</v>
      </c>
      <c r="AX308" s="13" t="s">
        <v>80</v>
      </c>
      <c r="AY308" s="263" t="s">
        <v>135</v>
      </c>
    </row>
    <row r="309" s="13" customFormat="1">
      <c r="A309" s="13"/>
      <c r="B309" s="254"/>
      <c r="C309" s="255"/>
      <c r="D309" s="238" t="s">
        <v>210</v>
      </c>
      <c r="E309" s="256" t="s">
        <v>1</v>
      </c>
      <c r="F309" s="257" t="s">
        <v>384</v>
      </c>
      <c r="G309" s="255"/>
      <c r="H309" s="256" t="s">
        <v>1</v>
      </c>
      <c r="I309" s="258"/>
      <c r="J309" s="255"/>
      <c r="K309" s="255"/>
      <c r="L309" s="259"/>
      <c r="M309" s="260"/>
      <c r="N309" s="261"/>
      <c r="O309" s="261"/>
      <c r="P309" s="261"/>
      <c r="Q309" s="261"/>
      <c r="R309" s="261"/>
      <c r="S309" s="261"/>
      <c r="T309" s="26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3" t="s">
        <v>210</v>
      </c>
      <c r="AU309" s="263" t="s">
        <v>89</v>
      </c>
      <c r="AV309" s="13" t="s">
        <v>21</v>
      </c>
      <c r="AW309" s="13" t="s">
        <v>36</v>
      </c>
      <c r="AX309" s="13" t="s">
        <v>80</v>
      </c>
      <c r="AY309" s="263" t="s">
        <v>135</v>
      </c>
    </row>
    <row r="310" s="13" customFormat="1">
      <c r="A310" s="13"/>
      <c r="B310" s="254"/>
      <c r="C310" s="255"/>
      <c r="D310" s="238" t="s">
        <v>210</v>
      </c>
      <c r="E310" s="256" t="s">
        <v>1</v>
      </c>
      <c r="F310" s="257" t="s">
        <v>270</v>
      </c>
      <c r="G310" s="255"/>
      <c r="H310" s="256" t="s">
        <v>1</v>
      </c>
      <c r="I310" s="258"/>
      <c r="J310" s="255"/>
      <c r="K310" s="255"/>
      <c r="L310" s="259"/>
      <c r="M310" s="260"/>
      <c r="N310" s="261"/>
      <c r="O310" s="261"/>
      <c r="P310" s="261"/>
      <c r="Q310" s="261"/>
      <c r="R310" s="261"/>
      <c r="S310" s="261"/>
      <c r="T310" s="26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3" t="s">
        <v>210</v>
      </c>
      <c r="AU310" s="263" t="s">
        <v>89</v>
      </c>
      <c r="AV310" s="13" t="s">
        <v>21</v>
      </c>
      <c r="AW310" s="13" t="s">
        <v>36</v>
      </c>
      <c r="AX310" s="13" t="s">
        <v>80</v>
      </c>
      <c r="AY310" s="263" t="s">
        <v>135</v>
      </c>
    </row>
    <row r="311" s="13" customFormat="1">
      <c r="A311" s="13"/>
      <c r="B311" s="254"/>
      <c r="C311" s="255"/>
      <c r="D311" s="238" t="s">
        <v>210</v>
      </c>
      <c r="E311" s="256" t="s">
        <v>1</v>
      </c>
      <c r="F311" s="257" t="s">
        <v>385</v>
      </c>
      <c r="G311" s="255"/>
      <c r="H311" s="256" t="s">
        <v>1</v>
      </c>
      <c r="I311" s="258"/>
      <c r="J311" s="255"/>
      <c r="K311" s="255"/>
      <c r="L311" s="259"/>
      <c r="M311" s="260"/>
      <c r="N311" s="261"/>
      <c r="O311" s="261"/>
      <c r="P311" s="261"/>
      <c r="Q311" s="261"/>
      <c r="R311" s="261"/>
      <c r="S311" s="261"/>
      <c r="T311" s="26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3" t="s">
        <v>210</v>
      </c>
      <c r="AU311" s="263" t="s">
        <v>89</v>
      </c>
      <c r="AV311" s="13" t="s">
        <v>21</v>
      </c>
      <c r="AW311" s="13" t="s">
        <v>36</v>
      </c>
      <c r="AX311" s="13" t="s">
        <v>80</v>
      </c>
      <c r="AY311" s="263" t="s">
        <v>135</v>
      </c>
    </row>
    <row r="312" s="14" customFormat="1">
      <c r="A312" s="14"/>
      <c r="B312" s="264"/>
      <c r="C312" s="265"/>
      <c r="D312" s="238" t="s">
        <v>210</v>
      </c>
      <c r="E312" s="266" t="s">
        <v>1</v>
      </c>
      <c r="F312" s="267" t="s">
        <v>361</v>
      </c>
      <c r="G312" s="265"/>
      <c r="H312" s="268">
        <v>528</v>
      </c>
      <c r="I312" s="269"/>
      <c r="J312" s="265"/>
      <c r="K312" s="265"/>
      <c r="L312" s="270"/>
      <c r="M312" s="271"/>
      <c r="N312" s="272"/>
      <c r="O312" s="272"/>
      <c r="P312" s="272"/>
      <c r="Q312" s="272"/>
      <c r="R312" s="272"/>
      <c r="S312" s="272"/>
      <c r="T312" s="27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4" t="s">
        <v>210</v>
      </c>
      <c r="AU312" s="274" t="s">
        <v>89</v>
      </c>
      <c r="AV312" s="14" t="s">
        <v>89</v>
      </c>
      <c r="AW312" s="14" t="s">
        <v>36</v>
      </c>
      <c r="AX312" s="14" t="s">
        <v>21</v>
      </c>
      <c r="AY312" s="274" t="s">
        <v>135</v>
      </c>
    </row>
    <row r="313" s="2" customFormat="1" ht="16.5" customHeight="1">
      <c r="A313" s="38"/>
      <c r="B313" s="39"/>
      <c r="C313" s="225" t="s">
        <v>386</v>
      </c>
      <c r="D313" s="225" t="s">
        <v>136</v>
      </c>
      <c r="E313" s="226" t="s">
        <v>387</v>
      </c>
      <c r="F313" s="227" t="s">
        <v>388</v>
      </c>
      <c r="G313" s="228" t="s">
        <v>305</v>
      </c>
      <c r="H313" s="229">
        <v>13079</v>
      </c>
      <c r="I313" s="230"/>
      <c r="J313" s="231">
        <f>ROUND(I313*H313,2)</f>
        <v>0</v>
      </c>
      <c r="K313" s="227" t="s">
        <v>208</v>
      </c>
      <c r="L313" s="44"/>
      <c r="M313" s="232" t="s">
        <v>1</v>
      </c>
      <c r="N313" s="233" t="s">
        <v>45</v>
      </c>
      <c r="O313" s="91"/>
      <c r="P313" s="234">
        <f>O313*H313</f>
        <v>0</v>
      </c>
      <c r="Q313" s="234">
        <v>0</v>
      </c>
      <c r="R313" s="234">
        <f>Q313*H313</f>
        <v>0</v>
      </c>
      <c r="S313" s="234">
        <v>0</v>
      </c>
      <c r="T313" s="235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6" t="s">
        <v>134</v>
      </c>
      <c r="AT313" s="236" t="s">
        <v>136</v>
      </c>
      <c r="AU313" s="236" t="s">
        <v>89</v>
      </c>
      <c r="AY313" s="17" t="s">
        <v>135</v>
      </c>
      <c r="BE313" s="237">
        <f>IF(N313="základní",J313,0)</f>
        <v>0</v>
      </c>
      <c r="BF313" s="237">
        <f>IF(N313="snížená",J313,0)</f>
        <v>0</v>
      </c>
      <c r="BG313" s="237">
        <f>IF(N313="zákl. přenesená",J313,0)</f>
        <v>0</v>
      </c>
      <c r="BH313" s="237">
        <f>IF(N313="sníž. přenesená",J313,0)</f>
        <v>0</v>
      </c>
      <c r="BI313" s="237">
        <f>IF(N313="nulová",J313,0)</f>
        <v>0</v>
      </c>
      <c r="BJ313" s="17" t="s">
        <v>21</v>
      </c>
      <c r="BK313" s="237">
        <f>ROUND(I313*H313,2)</f>
        <v>0</v>
      </c>
      <c r="BL313" s="17" t="s">
        <v>134</v>
      </c>
      <c r="BM313" s="236" t="s">
        <v>389</v>
      </c>
    </row>
    <row r="314" s="13" customFormat="1">
      <c r="A314" s="13"/>
      <c r="B314" s="254"/>
      <c r="C314" s="255"/>
      <c r="D314" s="238" t="s">
        <v>210</v>
      </c>
      <c r="E314" s="256" t="s">
        <v>1</v>
      </c>
      <c r="F314" s="257" t="s">
        <v>390</v>
      </c>
      <c r="G314" s="255"/>
      <c r="H314" s="256" t="s">
        <v>1</v>
      </c>
      <c r="I314" s="258"/>
      <c r="J314" s="255"/>
      <c r="K314" s="255"/>
      <c r="L314" s="259"/>
      <c r="M314" s="260"/>
      <c r="N314" s="261"/>
      <c r="O314" s="261"/>
      <c r="P314" s="261"/>
      <c r="Q314" s="261"/>
      <c r="R314" s="261"/>
      <c r="S314" s="261"/>
      <c r="T314" s="26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3" t="s">
        <v>210</v>
      </c>
      <c r="AU314" s="263" t="s">
        <v>89</v>
      </c>
      <c r="AV314" s="13" t="s">
        <v>21</v>
      </c>
      <c r="AW314" s="13" t="s">
        <v>36</v>
      </c>
      <c r="AX314" s="13" t="s">
        <v>80</v>
      </c>
      <c r="AY314" s="263" t="s">
        <v>135</v>
      </c>
    </row>
    <row r="315" s="13" customFormat="1">
      <c r="A315" s="13"/>
      <c r="B315" s="254"/>
      <c r="C315" s="255"/>
      <c r="D315" s="238" t="s">
        <v>210</v>
      </c>
      <c r="E315" s="256" t="s">
        <v>1</v>
      </c>
      <c r="F315" s="257" t="s">
        <v>391</v>
      </c>
      <c r="G315" s="255"/>
      <c r="H315" s="256" t="s">
        <v>1</v>
      </c>
      <c r="I315" s="258"/>
      <c r="J315" s="255"/>
      <c r="K315" s="255"/>
      <c r="L315" s="259"/>
      <c r="M315" s="260"/>
      <c r="N315" s="261"/>
      <c r="O315" s="261"/>
      <c r="P315" s="261"/>
      <c r="Q315" s="261"/>
      <c r="R315" s="261"/>
      <c r="S315" s="261"/>
      <c r="T315" s="26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3" t="s">
        <v>210</v>
      </c>
      <c r="AU315" s="263" t="s">
        <v>89</v>
      </c>
      <c r="AV315" s="13" t="s">
        <v>21</v>
      </c>
      <c r="AW315" s="13" t="s">
        <v>36</v>
      </c>
      <c r="AX315" s="13" t="s">
        <v>80</v>
      </c>
      <c r="AY315" s="263" t="s">
        <v>135</v>
      </c>
    </row>
    <row r="316" s="13" customFormat="1">
      <c r="A316" s="13"/>
      <c r="B316" s="254"/>
      <c r="C316" s="255"/>
      <c r="D316" s="238" t="s">
        <v>210</v>
      </c>
      <c r="E316" s="256" t="s">
        <v>1</v>
      </c>
      <c r="F316" s="257" t="s">
        <v>392</v>
      </c>
      <c r="G316" s="255"/>
      <c r="H316" s="256" t="s">
        <v>1</v>
      </c>
      <c r="I316" s="258"/>
      <c r="J316" s="255"/>
      <c r="K316" s="255"/>
      <c r="L316" s="259"/>
      <c r="M316" s="260"/>
      <c r="N316" s="261"/>
      <c r="O316" s="261"/>
      <c r="P316" s="261"/>
      <c r="Q316" s="261"/>
      <c r="R316" s="261"/>
      <c r="S316" s="261"/>
      <c r="T316" s="26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3" t="s">
        <v>210</v>
      </c>
      <c r="AU316" s="263" t="s">
        <v>89</v>
      </c>
      <c r="AV316" s="13" t="s">
        <v>21</v>
      </c>
      <c r="AW316" s="13" t="s">
        <v>36</v>
      </c>
      <c r="AX316" s="13" t="s">
        <v>80</v>
      </c>
      <c r="AY316" s="263" t="s">
        <v>135</v>
      </c>
    </row>
    <row r="317" s="13" customFormat="1">
      <c r="A317" s="13"/>
      <c r="B317" s="254"/>
      <c r="C317" s="255"/>
      <c r="D317" s="238" t="s">
        <v>210</v>
      </c>
      <c r="E317" s="256" t="s">
        <v>1</v>
      </c>
      <c r="F317" s="257" t="s">
        <v>393</v>
      </c>
      <c r="G317" s="255"/>
      <c r="H317" s="256" t="s">
        <v>1</v>
      </c>
      <c r="I317" s="258"/>
      <c r="J317" s="255"/>
      <c r="K317" s="255"/>
      <c r="L317" s="259"/>
      <c r="M317" s="260"/>
      <c r="N317" s="261"/>
      <c r="O317" s="261"/>
      <c r="P317" s="261"/>
      <c r="Q317" s="261"/>
      <c r="R317" s="261"/>
      <c r="S317" s="261"/>
      <c r="T317" s="26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3" t="s">
        <v>210</v>
      </c>
      <c r="AU317" s="263" t="s">
        <v>89</v>
      </c>
      <c r="AV317" s="13" t="s">
        <v>21</v>
      </c>
      <c r="AW317" s="13" t="s">
        <v>36</v>
      </c>
      <c r="AX317" s="13" t="s">
        <v>80</v>
      </c>
      <c r="AY317" s="263" t="s">
        <v>135</v>
      </c>
    </row>
    <row r="318" s="13" customFormat="1">
      <c r="A318" s="13"/>
      <c r="B318" s="254"/>
      <c r="C318" s="255"/>
      <c r="D318" s="238" t="s">
        <v>210</v>
      </c>
      <c r="E318" s="256" t="s">
        <v>1</v>
      </c>
      <c r="F318" s="257" t="s">
        <v>394</v>
      </c>
      <c r="G318" s="255"/>
      <c r="H318" s="256" t="s">
        <v>1</v>
      </c>
      <c r="I318" s="258"/>
      <c r="J318" s="255"/>
      <c r="K318" s="255"/>
      <c r="L318" s="259"/>
      <c r="M318" s="260"/>
      <c r="N318" s="261"/>
      <c r="O318" s="261"/>
      <c r="P318" s="261"/>
      <c r="Q318" s="261"/>
      <c r="R318" s="261"/>
      <c r="S318" s="261"/>
      <c r="T318" s="26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3" t="s">
        <v>210</v>
      </c>
      <c r="AU318" s="263" t="s">
        <v>89</v>
      </c>
      <c r="AV318" s="13" t="s">
        <v>21</v>
      </c>
      <c r="AW318" s="13" t="s">
        <v>36</v>
      </c>
      <c r="AX318" s="13" t="s">
        <v>80</v>
      </c>
      <c r="AY318" s="263" t="s">
        <v>135</v>
      </c>
    </row>
    <row r="319" s="13" customFormat="1">
      <c r="A319" s="13"/>
      <c r="B319" s="254"/>
      <c r="C319" s="255"/>
      <c r="D319" s="238" t="s">
        <v>210</v>
      </c>
      <c r="E319" s="256" t="s">
        <v>1</v>
      </c>
      <c r="F319" s="257" t="s">
        <v>270</v>
      </c>
      <c r="G319" s="255"/>
      <c r="H319" s="256" t="s">
        <v>1</v>
      </c>
      <c r="I319" s="258"/>
      <c r="J319" s="255"/>
      <c r="K319" s="255"/>
      <c r="L319" s="259"/>
      <c r="M319" s="260"/>
      <c r="N319" s="261"/>
      <c r="O319" s="261"/>
      <c r="P319" s="261"/>
      <c r="Q319" s="261"/>
      <c r="R319" s="261"/>
      <c r="S319" s="261"/>
      <c r="T319" s="26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3" t="s">
        <v>210</v>
      </c>
      <c r="AU319" s="263" t="s">
        <v>89</v>
      </c>
      <c r="AV319" s="13" t="s">
        <v>21</v>
      </c>
      <c r="AW319" s="13" t="s">
        <v>36</v>
      </c>
      <c r="AX319" s="13" t="s">
        <v>80</v>
      </c>
      <c r="AY319" s="263" t="s">
        <v>135</v>
      </c>
    </row>
    <row r="320" s="13" customFormat="1">
      <c r="A320" s="13"/>
      <c r="B320" s="254"/>
      <c r="C320" s="255"/>
      <c r="D320" s="238" t="s">
        <v>210</v>
      </c>
      <c r="E320" s="256" t="s">
        <v>1</v>
      </c>
      <c r="F320" s="257" t="s">
        <v>395</v>
      </c>
      <c r="G320" s="255"/>
      <c r="H320" s="256" t="s">
        <v>1</v>
      </c>
      <c r="I320" s="258"/>
      <c r="J320" s="255"/>
      <c r="K320" s="255"/>
      <c r="L320" s="259"/>
      <c r="M320" s="260"/>
      <c r="N320" s="261"/>
      <c r="O320" s="261"/>
      <c r="P320" s="261"/>
      <c r="Q320" s="261"/>
      <c r="R320" s="261"/>
      <c r="S320" s="261"/>
      <c r="T320" s="26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63" t="s">
        <v>210</v>
      </c>
      <c r="AU320" s="263" t="s">
        <v>89</v>
      </c>
      <c r="AV320" s="13" t="s">
        <v>21</v>
      </c>
      <c r="AW320" s="13" t="s">
        <v>36</v>
      </c>
      <c r="AX320" s="13" t="s">
        <v>80</v>
      </c>
      <c r="AY320" s="263" t="s">
        <v>135</v>
      </c>
    </row>
    <row r="321" s="14" customFormat="1">
      <c r="A321" s="14"/>
      <c r="B321" s="264"/>
      <c r="C321" s="265"/>
      <c r="D321" s="238" t="s">
        <v>210</v>
      </c>
      <c r="E321" s="266" t="s">
        <v>1</v>
      </c>
      <c r="F321" s="267" t="s">
        <v>396</v>
      </c>
      <c r="G321" s="265"/>
      <c r="H321" s="268">
        <v>7184</v>
      </c>
      <c r="I321" s="269"/>
      <c r="J321" s="265"/>
      <c r="K321" s="265"/>
      <c r="L321" s="270"/>
      <c r="M321" s="271"/>
      <c r="N321" s="272"/>
      <c r="O321" s="272"/>
      <c r="P321" s="272"/>
      <c r="Q321" s="272"/>
      <c r="R321" s="272"/>
      <c r="S321" s="272"/>
      <c r="T321" s="27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74" t="s">
        <v>210</v>
      </c>
      <c r="AU321" s="274" t="s">
        <v>89</v>
      </c>
      <c r="AV321" s="14" t="s">
        <v>89</v>
      </c>
      <c r="AW321" s="14" t="s">
        <v>36</v>
      </c>
      <c r="AX321" s="14" t="s">
        <v>80</v>
      </c>
      <c r="AY321" s="274" t="s">
        <v>135</v>
      </c>
    </row>
    <row r="322" s="13" customFormat="1">
      <c r="A322" s="13"/>
      <c r="B322" s="254"/>
      <c r="C322" s="255"/>
      <c r="D322" s="238" t="s">
        <v>210</v>
      </c>
      <c r="E322" s="256" t="s">
        <v>1</v>
      </c>
      <c r="F322" s="257" t="s">
        <v>397</v>
      </c>
      <c r="G322" s="255"/>
      <c r="H322" s="256" t="s">
        <v>1</v>
      </c>
      <c r="I322" s="258"/>
      <c r="J322" s="255"/>
      <c r="K322" s="255"/>
      <c r="L322" s="259"/>
      <c r="M322" s="260"/>
      <c r="N322" s="261"/>
      <c r="O322" s="261"/>
      <c r="P322" s="261"/>
      <c r="Q322" s="261"/>
      <c r="R322" s="261"/>
      <c r="S322" s="261"/>
      <c r="T322" s="26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3" t="s">
        <v>210</v>
      </c>
      <c r="AU322" s="263" t="s">
        <v>89</v>
      </c>
      <c r="AV322" s="13" t="s">
        <v>21</v>
      </c>
      <c r="AW322" s="13" t="s">
        <v>36</v>
      </c>
      <c r="AX322" s="13" t="s">
        <v>80</v>
      </c>
      <c r="AY322" s="263" t="s">
        <v>135</v>
      </c>
    </row>
    <row r="323" s="13" customFormat="1">
      <c r="A323" s="13"/>
      <c r="B323" s="254"/>
      <c r="C323" s="255"/>
      <c r="D323" s="238" t="s">
        <v>210</v>
      </c>
      <c r="E323" s="256" t="s">
        <v>1</v>
      </c>
      <c r="F323" s="257" t="s">
        <v>398</v>
      </c>
      <c r="G323" s="255"/>
      <c r="H323" s="256" t="s">
        <v>1</v>
      </c>
      <c r="I323" s="258"/>
      <c r="J323" s="255"/>
      <c r="K323" s="255"/>
      <c r="L323" s="259"/>
      <c r="M323" s="260"/>
      <c r="N323" s="261"/>
      <c r="O323" s="261"/>
      <c r="P323" s="261"/>
      <c r="Q323" s="261"/>
      <c r="R323" s="261"/>
      <c r="S323" s="261"/>
      <c r="T323" s="26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3" t="s">
        <v>210</v>
      </c>
      <c r="AU323" s="263" t="s">
        <v>89</v>
      </c>
      <c r="AV323" s="13" t="s">
        <v>21</v>
      </c>
      <c r="AW323" s="13" t="s">
        <v>36</v>
      </c>
      <c r="AX323" s="13" t="s">
        <v>80</v>
      </c>
      <c r="AY323" s="263" t="s">
        <v>135</v>
      </c>
    </row>
    <row r="324" s="13" customFormat="1">
      <c r="A324" s="13"/>
      <c r="B324" s="254"/>
      <c r="C324" s="255"/>
      <c r="D324" s="238" t="s">
        <v>210</v>
      </c>
      <c r="E324" s="256" t="s">
        <v>1</v>
      </c>
      <c r="F324" s="257" t="s">
        <v>392</v>
      </c>
      <c r="G324" s="255"/>
      <c r="H324" s="256" t="s">
        <v>1</v>
      </c>
      <c r="I324" s="258"/>
      <c r="J324" s="255"/>
      <c r="K324" s="255"/>
      <c r="L324" s="259"/>
      <c r="M324" s="260"/>
      <c r="N324" s="261"/>
      <c r="O324" s="261"/>
      <c r="P324" s="261"/>
      <c r="Q324" s="261"/>
      <c r="R324" s="261"/>
      <c r="S324" s="261"/>
      <c r="T324" s="26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3" t="s">
        <v>210</v>
      </c>
      <c r="AU324" s="263" t="s">
        <v>89</v>
      </c>
      <c r="AV324" s="13" t="s">
        <v>21</v>
      </c>
      <c r="AW324" s="13" t="s">
        <v>36</v>
      </c>
      <c r="AX324" s="13" t="s">
        <v>80</v>
      </c>
      <c r="AY324" s="263" t="s">
        <v>135</v>
      </c>
    </row>
    <row r="325" s="13" customFormat="1">
      <c r="A325" s="13"/>
      <c r="B325" s="254"/>
      <c r="C325" s="255"/>
      <c r="D325" s="238" t="s">
        <v>210</v>
      </c>
      <c r="E325" s="256" t="s">
        <v>1</v>
      </c>
      <c r="F325" s="257" t="s">
        <v>399</v>
      </c>
      <c r="G325" s="255"/>
      <c r="H325" s="256" t="s">
        <v>1</v>
      </c>
      <c r="I325" s="258"/>
      <c r="J325" s="255"/>
      <c r="K325" s="255"/>
      <c r="L325" s="259"/>
      <c r="M325" s="260"/>
      <c r="N325" s="261"/>
      <c r="O325" s="261"/>
      <c r="P325" s="261"/>
      <c r="Q325" s="261"/>
      <c r="R325" s="261"/>
      <c r="S325" s="261"/>
      <c r="T325" s="26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3" t="s">
        <v>210</v>
      </c>
      <c r="AU325" s="263" t="s">
        <v>89</v>
      </c>
      <c r="AV325" s="13" t="s">
        <v>21</v>
      </c>
      <c r="AW325" s="13" t="s">
        <v>36</v>
      </c>
      <c r="AX325" s="13" t="s">
        <v>80</v>
      </c>
      <c r="AY325" s="263" t="s">
        <v>135</v>
      </c>
    </row>
    <row r="326" s="13" customFormat="1">
      <c r="A326" s="13"/>
      <c r="B326" s="254"/>
      <c r="C326" s="255"/>
      <c r="D326" s="238" t="s">
        <v>210</v>
      </c>
      <c r="E326" s="256" t="s">
        <v>1</v>
      </c>
      <c r="F326" s="257" t="s">
        <v>394</v>
      </c>
      <c r="G326" s="255"/>
      <c r="H326" s="256" t="s">
        <v>1</v>
      </c>
      <c r="I326" s="258"/>
      <c r="J326" s="255"/>
      <c r="K326" s="255"/>
      <c r="L326" s="259"/>
      <c r="M326" s="260"/>
      <c r="N326" s="261"/>
      <c r="O326" s="261"/>
      <c r="P326" s="261"/>
      <c r="Q326" s="261"/>
      <c r="R326" s="261"/>
      <c r="S326" s="261"/>
      <c r="T326" s="26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3" t="s">
        <v>210</v>
      </c>
      <c r="AU326" s="263" t="s">
        <v>89</v>
      </c>
      <c r="AV326" s="13" t="s">
        <v>21</v>
      </c>
      <c r="AW326" s="13" t="s">
        <v>36</v>
      </c>
      <c r="AX326" s="13" t="s">
        <v>80</v>
      </c>
      <c r="AY326" s="263" t="s">
        <v>135</v>
      </c>
    </row>
    <row r="327" s="13" customFormat="1">
      <c r="A327" s="13"/>
      <c r="B327" s="254"/>
      <c r="C327" s="255"/>
      <c r="D327" s="238" t="s">
        <v>210</v>
      </c>
      <c r="E327" s="256" t="s">
        <v>1</v>
      </c>
      <c r="F327" s="257" t="s">
        <v>400</v>
      </c>
      <c r="G327" s="255"/>
      <c r="H327" s="256" t="s">
        <v>1</v>
      </c>
      <c r="I327" s="258"/>
      <c r="J327" s="255"/>
      <c r="K327" s="255"/>
      <c r="L327" s="259"/>
      <c r="M327" s="260"/>
      <c r="N327" s="261"/>
      <c r="O327" s="261"/>
      <c r="P327" s="261"/>
      <c r="Q327" s="261"/>
      <c r="R327" s="261"/>
      <c r="S327" s="261"/>
      <c r="T327" s="26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3" t="s">
        <v>210</v>
      </c>
      <c r="AU327" s="263" t="s">
        <v>89</v>
      </c>
      <c r="AV327" s="13" t="s">
        <v>21</v>
      </c>
      <c r="AW327" s="13" t="s">
        <v>36</v>
      </c>
      <c r="AX327" s="13" t="s">
        <v>80</v>
      </c>
      <c r="AY327" s="263" t="s">
        <v>135</v>
      </c>
    </row>
    <row r="328" s="14" customFormat="1">
      <c r="A328" s="14"/>
      <c r="B328" s="264"/>
      <c r="C328" s="265"/>
      <c r="D328" s="238" t="s">
        <v>210</v>
      </c>
      <c r="E328" s="266" t="s">
        <v>1</v>
      </c>
      <c r="F328" s="267" t="s">
        <v>401</v>
      </c>
      <c r="G328" s="265"/>
      <c r="H328" s="268">
        <v>5895</v>
      </c>
      <c r="I328" s="269"/>
      <c r="J328" s="265"/>
      <c r="K328" s="265"/>
      <c r="L328" s="270"/>
      <c r="M328" s="271"/>
      <c r="N328" s="272"/>
      <c r="O328" s="272"/>
      <c r="P328" s="272"/>
      <c r="Q328" s="272"/>
      <c r="R328" s="272"/>
      <c r="S328" s="272"/>
      <c r="T328" s="27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74" t="s">
        <v>210</v>
      </c>
      <c r="AU328" s="274" t="s">
        <v>89</v>
      </c>
      <c r="AV328" s="14" t="s">
        <v>89</v>
      </c>
      <c r="AW328" s="14" t="s">
        <v>36</v>
      </c>
      <c r="AX328" s="14" t="s">
        <v>80</v>
      </c>
      <c r="AY328" s="274" t="s">
        <v>135</v>
      </c>
    </row>
    <row r="329" s="15" customFormat="1">
      <c r="A329" s="15"/>
      <c r="B329" s="275"/>
      <c r="C329" s="276"/>
      <c r="D329" s="238" t="s">
        <v>210</v>
      </c>
      <c r="E329" s="277" t="s">
        <v>1</v>
      </c>
      <c r="F329" s="278" t="s">
        <v>226</v>
      </c>
      <c r="G329" s="276"/>
      <c r="H329" s="279">
        <v>13079</v>
      </c>
      <c r="I329" s="280"/>
      <c r="J329" s="276"/>
      <c r="K329" s="276"/>
      <c r="L329" s="281"/>
      <c r="M329" s="282"/>
      <c r="N329" s="283"/>
      <c r="O329" s="283"/>
      <c r="P329" s="283"/>
      <c r="Q329" s="283"/>
      <c r="R329" s="283"/>
      <c r="S329" s="283"/>
      <c r="T329" s="284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85" t="s">
        <v>210</v>
      </c>
      <c r="AU329" s="285" t="s">
        <v>89</v>
      </c>
      <c r="AV329" s="15" t="s">
        <v>134</v>
      </c>
      <c r="AW329" s="15" t="s">
        <v>36</v>
      </c>
      <c r="AX329" s="15" t="s">
        <v>21</v>
      </c>
      <c r="AY329" s="285" t="s">
        <v>135</v>
      </c>
    </row>
    <row r="330" s="2" customFormat="1" ht="16.5" customHeight="1">
      <c r="A330" s="38"/>
      <c r="B330" s="39"/>
      <c r="C330" s="225" t="s">
        <v>402</v>
      </c>
      <c r="D330" s="225" t="s">
        <v>136</v>
      </c>
      <c r="E330" s="226" t="s">
        <v>403</v>
      </c>
      <c r="F330" s="227" t="s">
        <v>404</v>
      </c>
      <c r="G330" s="228" t="s">
        <v>305</v>
      </c>
      <c r="H330" s="229">
        <v>528</v>
      </c>
      <c r="I330" s="230"/>
      <c r="J330" s="231">
        <f>ROUND(I330*H330,2)</f>
        <v>0</v>
      </c>
      <c r="K330" s="227" t="s">
        <v>208</v>
      </c>
      <c r="L330" s="44"/>
      <c r="M330" s="232" t="s">
        <v>1</v>
      </c>
      <c r="N330" s="233" t="s">
        <v>45</v>
      </c>
      <c r="O330" s="91"/>
      <c r="P330" s="234">
        <f>O330*H330</f>
        <v>0</v>
      </c>
      <c r="Q330" s="234">
        <v>0</v>
      </c>
      <c r="R330" s="234">
        <f>Q330*H330</f>
        <v>0</v>
      </c>
      <c r="S330" s="234">
        <v>0</v>
      </c>
      <c r="T330" s="235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6" t="s">
        <v>134</v>
      </c>
      <c r="AT330" s="236" t="s">
        <v>136</v>
      </c>
      <c r="AU330" s="236" t="s">
        <v>89</v>
      </c>
      <c r="AY330" s="17" t="s">
        <v>135</v>
      </c>
      <c r="BE330" s="237">
        <f>IF(N330="základní",J330,0)</f>
        <v>0</v>
      </c>
      <c r="BF330" s="237">
        <f>IF(N330="snížená",J330,0)</f>
        <v>0</v>
      </c>
      <c r="BG330" s="237">
        <f>IF(N330="zákl. přenesená",J330,0)</f>
        <v>0</v>
      </c>
      <c r="BH330" s="237">
        <f>IF(N330="sníž. přenesená",J330,0)</f>
        <v>0</v>
      </c>
      <c r="BI330" s="237">
        <f>IF(N330="nulová",J330,0)</f>
        <v>0</v>
      </c>
      <c r="BJ330" s="17" t="s">
        <v>21</v>
      </c>
      <c r="BK330" s="237">
        <f>ROUND(I330*H330,2)</f>
        <v>0</v>
      </c>
      <c r="BL330" s="17" t="s">
        <v>134</v>
      </c>
      <c r="BM330" s="236" t="s">
        <v>405</v>
      </c>
    </row>
    <row r="331" s="13" customFormat="1">
      <c r="A331" s="13"/>
      <c r="B331" s="254"/>
      <c r="C331" s="255"/>
      <c r="D331" s="238" t="s">
        <v>210</v>
      </c>
      <c r="E331" s="256" t="s">
        <v>1</v>
      </c>
      <c r="F331" s="257" t="s">
        <v>270</v>
      </c>
      <c r="G331" s="255"/>
      <c r="H331" s="256" t="s">
        <v>1</v>
      </c>
      <c r="I331" s="258"/>
      <c r="J331" s="255"/>
      <c r="K331" s="255"/>
      <c r="L331" s="259"/>
      <c r="M331" s="260"/>
      <c r="N331" s="261"/>
      <c r="O331" s="261"/>
      <c r="P331" s="261"/>
      <c r="Q331" s="261"/>
      <c r="R331" s="261"/>
      <c r="S331" s="261"/>
      <c r="T331" s="26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3" t="s">
        <v>210</v>
      </c>
      <c r="AU331" s="263" t="s">
        <v>89</v>
      </c>
      <c r="AV331" s="13" t="s">
        <v>21</v>
      </c>
      <c r="AW331" s="13" t="s">
        <v>36</v>
      </c>
      <c r="AX331" s="13" t="s">
        <v>80</v>
      </c>
      <c r="AY331" s="263" t="s">
        <v>135</v>
      </c>
    </row>
    <row r="332" s="13" customFormat="1">
      <c r="A332" s="13"/>
      <c r="B332" s="254"/>
      <c r="C332" s="255"/>
      <c r="D332" s="238" t="s">
        <v>210</v>
      </c>
      <c r="E332" s="256" t="s">
        <v>1</v>
      </c>
      <c r="F332" s="257" t="s">
        <v>406</v>
      </c>
      <c r="G332" s="255"/>
      <c r="H332" s="256" t="s">
        <v>1</v>
      </c>
      <c r="I332" s="258"/>
      <c r="J332" s="255"/>
      <c r="K332" s="255"/>
      <c r="L332" s="259"/>
      <c r="M332" s="260"/>
      <c r="N332" s="261"/>
      <c r="O332" s="261"/>
      <c r="P332" s="261"/>
      <c r="Q332" s="261"/>
      <c r="R332" s="261"/>
      <c r="S332" s="261"/>
      <c r="T332" s="26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3" t="s">
        <v>210</v>
      </c>
      <c r="AU332" s="263" t="s">
        <v>89</v>
      </c>
      <c r="AV332" s="13" t="s">
        <v>21</v>
      </c>
      <c r="AW332" s="13" t="s">
        <v>36</v>
      </c>
      <c r="AX332" s="13" t="s">
        <v>80</v>
      </c>
      <c r="AY332" s="263" t="s">
        <v>135</v>
      </c>
    </row>
    <row r="333" s="13" customFormat="1">
      <c r="A333" s="13"/>
      <c r="B333" s="254"/>
      <c r="C333" s="255"/>
      <c r="D333" s="238" t="s">
        <v>210</v>
      </c>
      <c r="E333" s="256" t="s">
        <v>1</v>
      </c>
      <c r="F333" s="257" t="s">
        <v>407</v>
      </c>
      <c r="G333" s="255"/>
      <c r="H333" s="256" t="s">
        <v>1</v>
      </c>
      <c r="I333" s="258"/>
      <c r="J333" s="255"/>
      <c r="K333" s="255"/>
      <c r="L333" s="259"/>
      <c r="M333" s="260"/>
      <c r="N333" s="261"/>
      <c r="O333" s="261"/>
      <c r="P333" s="261"/>
      <c r="Q333" s="261"/>
      <c r="R333" s="261"/>
      <c r="S333" s="261"/>
      <c r="T333" s="26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3" t="s">
        <v>210</v>
      </c>
      <c r="AU333" s="263" t="s">
        <v>89</v>
      </c>
      <c r="AV333" s="13" t="s">
        <v>21</v>
      </c>
      <c r="AW333" s="13" t="s">
        <v>36</v>
      </c>
      <c r="AX333" s="13" t="s">
        <v>80</v>
      </c>
      <c r="AY333" s="263" t="s">
        <v>135</v>
      </c>
    </row>
    <row r="334" s="13" customFormat="1">
      <c r="A334" s="13"/>
      <c r="B334" s="254"/>
      <c r="C334" s="255"/>
      <c r="D334" s="238" t="s">
        <v>210</v>
      </c>
      <c r="E334" s="256" t="s">
        <v>1</v>
      </c>
      <c r="F334" s="257" t="s">
        <v>408</v>
      </c>
      <c r="G334" s="255"/>
      <c r="H334" s="256" t="s">
        <v>1</v>
      </c>
      <c r="I334" s="258"/>
      <c r="J334" s="255"/>
      <c r="K334" s="255"/>
      <c r="L334" s="259"/>
      <c r="M334" s="260"/>
      <c r="N334" s="261"/>
      <c r="O334" s="261"/>
      <c r="P334" s="261"/>
      <c r="Q334" s="261"/>
      <c r="R334" s="261"/>
      <c r="S334" s="261"/>
      <c r="T334" s="26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3" t="s">
        <v>210</v>
      </c>
      <c r="AU334" s="263" t="s">
        <v>89</v>
      </c>
      <c r="AV334" s="13" t="s">
        <v>21</v>
      </c>
      <c r="AW334" s="13" t="s">
        <v>36</v>
      </c>
      <c r="AX334" s="13" t="s">
        <v>80</v>
      </c>
      <c r="AY334" s="263" t="s">
        <v>135</v>
      </c>
    </row>
    <row r="335" s="14" customFormat="1">
      <c r="A335" s="14"/>
      <c r="B335" s="264"/>
      <c r="C335" s="265"/>
      <c r="D335" s="238" t="s">
        <v>210</v>
      </c>
      <c r="E335" s="266" t="s">
        <v>1</v>
      </c>
      <c r="F335" s="267" t="s">
        <v>409</v>
      </c>
      <c r="G335" s="265"/>
      <c r="H335" s="268">
        <v>528</v>
      </c>
      <c r="I335" s="269"/>
      <c r="J335" s="265"/>
      <c r="K335" s="265"/>
      <c r="L335" s="270"/>
      <c r="M335" s="271"/>
      <c r="N335" s="272"/>
      <c r="O335" s="272"/>
      <c r="P335" s="272"/>
      <c r="Q335" s="272"/>
      <c r="R335" s="272"/>
      <c r="S335" s="272"/>
      <c r="T335" s="27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74" t="s">
        <v>210</v>
      </c>
      <c r="AU335" s="274" t="s">
        <v>89</v>
      </c>
      <c r="AV335" s="14" t="s">
        <v>89</v>
      </c>
      <c r="AW335" s="14" t="s">
        <v>36</v>
      </c>
      <c r="AX335" s="14" t="s">
        <v>80</v>
      </c>
      <c r="AY335" s="274" t="s">
        <v>135</v>
      </c>
    </row>
    <row r="336" s="15" customFormat="1">
      <c r="A336" s="15"/>
      <c r="B336" s="275"/>
      <c r="C336" s="276"/>
      <c r="D336" s="238" t="s">
        <v>210</v>
      </c>
      <c r="E336" s="277" t="s">
        <v>1</v>
      </c>
      <c r="F336" s="278" t="s">
        <v>226</v>
      </c>
      <c r="G336" s="276"/>
      <c r="H336" s="279">
        <v>528</v>
      </c>
      <c r="I336" s="280"/>
      <c r="J336" s="276"/>
      <c r="K336" s="276"/>
      <c r="L336" s="281"/>
      <c r="M336" s="282"/>
      <c r="N336" s="283"/>
      <c r="O336" s="283"/>
      <c r="P336" s="283"/>
      <c r="Q336" s="283"/>
      <c r="R336" s="283"/>
      <c r="S336" s="283"/>
      <c r="T336" s="284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85" t="s">
        <v>210</v>
      </c>
      <c r="AU336" s="285" t="s">
        <v>89</v>
      </c>
      <c r="AV336" s="15" t="s">
        <v>134</v>
      </c>
      <c r="AW336" s="15" t="s">
        <v>36</v>
      </c>
      <c r="AX336" s="15" t="s">
        <v>21</v>
      </c>
      <c r="AY336" s="285" t="s">
        <v>135</v>
      </c>
    </row>
    <row r="337" s="2" customFormat="1" ht="33" customHeight="1">
      <c r="A337" s="38"/>
      <c r="B337" s="39"/>
      <c r="C337" s="225" t="s">
        <v>410</v>
      </c>
      <c r="D337" s="225" t="s">
        <v>136</v>
      </c>
      <c r="E337" s="226" t="s">
        <v>411</v>
      </c>
      <c r="F337" s="227" t="s">
        <v>412</v>
      </c>
      <c r="G337" s="228" t="s">
        <v>305</v>
      </c>
      <c r="H337" s="229">
        <v>5327</v>
      </c>
      <c r="I337" s="230"/>
      <c r="J337" s="231">
        <f>ROUND(I337*H337,2)</f>
        <v>0</v>
      </c>
      <c r="K337" s="227" t="s">
        <v>208</v>
      </c>
      <c r="L337" s="44"/>
      <c r="M337" s="232" t="s">
        <v>1</v>
      </c>
      <c r="N337" s="233" t="s">
        <v>45</v>
      </c>
      <c r="O337" s="91"/>
      <c r="P337" s="234">
        <f>O337*H337</f>
        <v>0</v>
      </c>
      <c r="Q337" s="234">
        <v>0</v>
      </c>
      <c r="R337" s="234">
        <f>Q337*H337</f>
        <v>0</v>
      </c>
      <c r="S337" s="234">
        <v>0</v>
      </c>
      <c r="T337" s="235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6" t="s">
        <v>134</v>
      </c>
      <c r="AT337" s="236" t="s">
        <v>136</v>
      </c>
      <c r="AU337" s="236" t="s">
        <v>89</v>
      </c>
      <c r="AY337" s="17" t="s">
        <v>135</v>
      </c>
      <c r="BE337" s="237">
        <f>IF(N337="základní",J337,0)</f>
        <v>0</v>
      </c>
      <c r="BF337" s="237">
        <f>IF(N337="snížená",J337,0)</f>
        <v>0</v>
      </c>
      <c r="BG337" s="237">
        <f>IF(N337="zákl. přenesená",J337,0)</f>
        <v>0</v>
      </c>
      <c r="BH337" s="237">
        <f>IF(N337="sníž. přenesená",J337,0)</f>
        <v>0</v>
      </c>
      <c r="BI337" s="237">
        <f>IF(N337="nulová",J337,0)</f>
        <v>0</v>
      </c>
      <c r="BJ337" s="17" t="s">
        <v>21</v>
      </c>
      <c r="BK337" s="237">
        <f>ROUND(I337*H337,2)</f>
        <v>0</v>
      </c>
      <c r="BL337" s="17" t="s">
        <v>134</v>
      </c>
      <c r="BM337" s="236" t="s">
        <v>413</v>
      </c>
    </row>
    <row r="338" s="13" customFormat="1">
      <c r="A338" s="13"/>
      <c r="B338" s="254"/>
      <c r="C338" s="255"/>
      <c r="D338" s="238" t="s">
        <v>210</v>
      </c>
      <c r="E338" s="256" t="s">
        <v>1</v>
      </c>
      <c r="F338" s="257" t="s">
        <v>392</v>
      </c>
      <c r="G338" s="255"/>
      <c r="H338" s="256" t="s">
        <v>1</v>
      </c>
      <c r="I338" s="258"/>
      <c r="J338" s="255"/>
      <c r="K338" s="255"/>
      <c r="L338" s="259"/>
      <c r="M338" s="260"/>
      <c r="N338" s="261"/>
      <c r="O338" s="261"/>
      <c r="P338" s="261"/>
      <c r="Q338" s="261"/>
      <c r="R338" s="261"/>
      <c r="S338" s="261"/>
      <c r="T338" s="26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63" t="s">
        <v>210</v>
      </c>
      <c r="AU338" s="263" t="s">
        <v>89</v>
      </c>
      <c r="AV338" s="13" t="s">
        <v>21</v>
      </c>
      <c r="AW338" s="13" t="s">
        <v>36</v>
      </c>
      <c r="AX338" s="13" t="s">
        <v>80</v>
      </c>
      <c r="AY338" s="263" t="s">
        <v>135</v>
      </c>
    </row>
    <row r="339" s="13" customFormat="1">
      <c r="A339" s="13"/>
      <c r="B339" s="254"/>
      <c r="C339" s="255"/>
      <c r="D339" s="238" t="s">
        <v>210</v>
      </c>
      <c r="E339" s="256" t="s">
        <v>1</v>
      </c>
      <c r="F339" s="257" t="s">
        <v>399</v>
      </c>
      <c r="G339" s="255"/>
      <c r="H339" s="256" t="s">
        <v>1</v>
      </c>
      <c r="I339" s="258"/>
      <c r="J339" s="255"/>
      <c r="K339" s="255"/>
      <c r="L339" s="259"/>
      <c r="M339" s="260"/>
      <c r="N339" s="261"/>
      <c r="O339" s="261"/>
      <c r="P339" s="261"/>
      <c r="Q339" s="261"/>
      <c r="R339" s="261"/>
      <c r="S339" s="261"/>
      <c r="T339" s="26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3" t="s">
        <v>210</v>
      </c>
      <c r="AU339" s="263" t="s">
        <v>89</v>
      </c>
      <c r="AV339" s="13" t="s">
        <v>21</v>
      </c>
      <c r="AW339" s="13" t="s">
        <v>36</v>
      </c>
      <c r="AX339" s="13" t="s">
        <v>80</v>
      </c>
      <c r="AY339" s="263" t="s">
        <v>135</v>
      </c>
    </row>
    <row r="340" s="13" customFormat="1">
      <c r="A340" s="13"/>
      <c r="B340" s="254"/>
      <c r="C340" s="255"/>
      <c r="D340" s="238" t="s">
        <v>210</v>
      </c>
      <c r="E340" s="256" t="s">
        <v>1</v>
      </c>
      <c r="F340" s="257" t="s">
        <v>394</v>
      </c>
      <c r="G340" s="255"/>
      <c r="H340" s="256" t="s">
        <v>1</v>
      </c>
      <c r="I340" s="258"/>
      <c r="J340" s="255"/>
      <c r="K340" s="255"/>
      <c r="L340" s="259"/>
      <c r="M340" s="260"/>
      <c r="N340" s="261"/>
      <c r="O340" s="261"/>
      <c r="P340" s="261"/>
      <c r="Q340" s="261"/>
      <c r="R340" s="261"/>
      <c r="S340" s="261"/>
      <c r="T340" s="26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3" t="s">
        <v>210</v>
      </c>
      <c r="AU340" s="263" t="s">
        <v>89</v>
      </c>
      <c r="AV340" s="13" t="s">
        <v>21</v>
      </c>
      <c r="AW340" s="13" t="s">
        <v>36</v>
      </c>
      <c r="AX340" s="13" t="s">
        <v>80</v>
      </c>
      <c r="AY340" s="263" t="s">
        <v>135</v>
      </c>
    </row>
    <row r="341" s="13" customFormat="1">
      <c r="A341" s="13"/>
      <c r="B341" s="254"/>
      <c r="C341" s="255"/>
      <c r="D341" s="238" t="s">
        <v>210</v>
      </c>
      <c r="E341" s="256" t="s">
        <v>1</v>
      </c>
      <c r="F341" s="257" t="s">
        <v>270</v>
      </c>
      <c r="G341" s="255"/>
      <c r="H341" s="256" t="s">
        <v>1</v>
      </c>
      <c r="I341" s="258"/>
      <c r="J341" s="255"/>
      <c r="K341" s="255"/>
      <c r="L341" s="259"/>
      <c r="M341" s="260"/>
      <c r="N341" s="261"/>
      <c r="O341" s="261"/>
      <c r="P341" s="261"/>
      <c r="Q341" s="261"/>
      <c r="R341" s="261"/>
      <c r="S341" s="261"/>
      <c r="T341" s="26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63" t="s">
        <v>210</v>
      </c>
      <c r="AU341" s="263" t="s">
        <v>89</v>
      </c>
      <c r="AV341" s="13" t="s">
        <v>21</v>
      </c>
      <c r="AW341" s="13" t="s">
        <v>36</v>
      </c>
      <c r="AX341" s="13" t="s">
        <v>80</v>
      </c>
      <c r="AY341" s="263" t="s">
        <v>135</v>
      </c>
    </row>
    <row r="342" s="13" customFormat="1">
      <c r="A342" s="13"/>
      <c r="B342" s="254"/>
      <c r="C342" s="255"/>
      <c r="D342" s="238" t="s">
        <v>210</v>
      </c>
      <c r="E342" s="256" t="s">
        <v>1</v>
      </c>
      <c r="F342" s="257" t="s">
        <v>414</v>
      </c>
      <c r="G342" s="255"/>
      <c r="H342" s="256" t="s">
        <v>1</v>
      </c>
      <c r="I342" s="258"/>
      <c r="J342" s="255"/>
      <c r="K342" s="255"/>
      <c r="L342" s="259"/>
      <c r="M342" s="260"/>
      <c r="N342" s="261"/>
      <c r="O342" s="261"/>
      <c r="P342" s="261"/>
      <c r="Q342" s="261"/>
      <c r="R342" s="261"/>
      <c r="S342" s="261"/>
      <c r="T342" s="26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63" t="s">
        <v>210</v>
      </c>
      <c r="AU342" s="263" t="s">
        <v>89</v>
      </c>
      <c r="AV342" s="13" t="s">
        <v>21</v>
      </c>
      <c r="AW342" s="13" t="s">
        <v>36</v>
      </c>
      <c r="AX342" s="13" t="s">
        <v>80</v>
      </c>
      <c r="AY342" s="263" t="s">
        <v>135</v>
      </c>
    </row>
    <row r="343" s="14" customFormat="1">
      <c r="A343" s="14"/>
      <c r="B343" s="264"/>
      <c r="C343" s="265"/>
      <c r="D343" s="238" t="s">
        <v>210</v>
      </c>
      <c r="E343" s="266" t="s">
        <v>1</v>
      </c>
      <c r="F343" s="267" t="s">
        <v>415</v>
      </c>
      <c r="G343" s="265"/>
      <c r="H343" s="268">
        <v>5139</v>
      </c>
      <c r="I343" s="269"/>
      <c r="J343" s="265"/>
      <c r="K343" s="265"/>
      <c r="L343" s="270"/>
      <c r="M343" s="271"/>
      <c r="N343" s="272"/>
      <c r="O343" s="272"/>
      <c r="P343" s="272"/>
      <c r="Q343" s="272"/>
      <c r="R343" s="272"/>
      <c r="S343" s="272"/>
      <c r="T343" s="27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74" t="s">
        <v>210</v>
      </c>
      <c r="AU343" s="274" t="s">
        <v>89</v>
      </c>
      <c r="AV343" s="14" t="s">
        <v>89</v>
      </c>
      <c r="AW343" s="14" t="s">
        <v>36</v>
      </c>
      <c r="AX343" s="14" t="s">
        <v>80</v>
      </c>
      <c r="AY343" s="274" t="s">
        <v>135</v>
      </c>
    </row>
    <row r="344" s="13" customFormat="1">
      <c r="A344" s="13"/>
      <c r="B344" s="254"/>
      <c r="C344" s="255"/>
      <c r="D344" s="238" t="s">
        <v>210</v>
      </c>
      <c r="E344" s="256" t="s">
        <v>1</v>
      </c>
      <c r="F344" s="257" t="s">
        <v>416</v>
      </c>
      <c r="G344" s="255"/>
      <c r="H344" s="256" t="s">
        <v>1</v>
      </c>
      <c r="I344" s="258"/>
      <c r="J344" s="255"/>
      <c r="K344" s="255"/>
      <c r="L344" s="259"/>
      <c r="M344" s="260"/>
      <c r="N344" s="261"/>
      <c r="O344" s="261"/>
      <c r="P344" s="261"/>
      <c r="Q344" s="261"/>
      <c r="R344" s="261"/>
      <c r="S344" s="261"/>
      <c r="T344" s="26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63" t="s">
        <v>210</v>
      </c>
      <c r="AU344" s="263" t="s">
        <v>89</v>
      </c>
      <c r="AV344" s="13" t="s">
        <v>21</v>
      </c>
      <c r="AW344" s="13" t="s">
        <v>36</v>
      </c>
      <c r="AX344" s="13" t="s">
        <v>80</v>
      </c>
      <c r="AY344" s="263" t="s">
        <v>135</v>
      </c>
    </row>
    <row r="345" s="14" customFormat="1">
      <c r="A345" s="14"/>
      <c r="B345" s="264"/>
      <c r="C345" s="265"/>
      <c r="D345" s="238" t="s">
        <v>210</v>
      </c>
      <c r="E345" s="266" t="s">
        <v>1</v>
      </c>
      <c r="F345" s="267" t="s">
        <v>417</v>
      </c>
      <c r="G345" s="265"/>
      <c r="H345" s="268">
        <v>156</v>
      </c>
      <c r="I345" s="269"/>
      <c r="J345" s="265"/>
      <c r="K345" s="265"/>
      <c r="L345" s="270"/>
      <c r="M345" s="271"/>
      <c r="N345" s="272"/>
      <c r="O345" s="272"/>
      <c r="P345" s="272"/>
      <c r="Q345" s="272"/>
      <c r="R345" s="272"/>
      <c r="S345" s="272"/>
      <c r="T345" s="27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74" t="s">
        <v>210</v>
      </c>
      <c r="AU345" s="274" t="s">
        <v>89</v>
      </c>
      <c r="AV345" s="14" t="s">
        <v>89</v>
      </c>
      <c r="AW345" s="14" t="s">
        <v>36</v>
      </c>
      <c r="AX345" s="14" t="s">
        <v>80</v>
      </c>
      <c r="AY345" s="274" t="s">
        <v>135</v>
      </c>
    </row>
    <row r="346" s="13" customFormat="1">
      <c r="A346" s="13"/>
      <c r="B346" s="254"/>
      <c r="C346" s="255"/>
      <c r="D346" s="238" t="s">
        <v>210</v>
      </c>
      <c r="E346" s="256" t="s">
        <v>1</v>
      </c>
      <c r="F346" s="257" t="s">
        <v>418</v>
      </c>
      <c r="G346" s="255"/>
      <c r="H346" s="256" t="s">
        <v>1</v>
      </c>
      <c r="I346" s="258"/>
      <c r="J346" s="255"/>
      <c r="K346" s="255"/>
      <c r="L346" s="259"/>
      <c r="M346" s="260"/>
      <c r="N346" s="261"/>
      <c r="O346" s="261"/>
      <c r="P346" s="261"/>
      <c r="Q346" s="261"/>
      <c r="R346" s="261"/>
      <c r="S346" s="261"/>
      <c r="T346" s="26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63" t="s">
        <v>210</v>
      </c>
      <c r="AU346" s="263" t="s">
        <v>89</v>
      </c>
      <c r="AV346" s="13" t="s">
        <v>21</v>
      </c>
      <c r="AW346" s="13" t="s">
        <v>36</v>
      </c>
      <c r="AX346" s="13" t="s">
        <v>80</v>
      </c>
      <c r="AY346" s="263" t="s">
        <v>135</v>
      </c>
    </row>
    <row r="347" s="14" customFormat="1">
      <c r="A347" s="14"/>
      <c r="B347" s="264"/>
      <c r="C347" s="265"/>
      <c r="D347" s="238" t="s">
        <v>210</v>
      </c>
      <c r="E347" s="266" t="s">
        <v>1</v>
      </c>
      <c r="F347" s="267" t="s">
        <v>419</v>
      </c>
      <c r="G347" s="265"/>
      <c r="H347" s="268">
        <v>32</v>
      </c>
      <c r="I347" s="269"/>
      <c r="J347" s="265"/>
      <c r="K347" s="265"/>
      <c r="L347" s="270"/>
      <c r="M347" s="271"/>
      <c r="N347" s="272"/>
      <c r="O347" s="272"/>
      <c r="P347" s="272"/>
      <c r="Q347" s="272"/>
      <c r="R347" s="272"/>
      <c r="S347" s="272"/>
      <c r="T347" s="27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74" t="s">
        <v>210</v>
      </c>
      <c r="AU347" s="274" t="s">
        <v>89</v>
      </c>
      <c r="AV347" s="14" t="s">
        <v>89</v>
      </c>
      <c r="AW347" s="14" t="s">
        <v>36</v>
      </c>
      <c r="AX347" s="14" t="s">
        <v>80</v>
      </c>
      <c r="AY347" s="274" t="s">
        <v>135</v>
      </c>
    </row>
    <row r="348" s="15" customFormat="1">
      <c r="A348" s="15"/>
      <c r="B348" s="275"/>
      <c r="C348" s="276"/>
      <c r="D348" s="238" t="s">
        <v>210</v>
      </c>
      <c r="E348" s="277" t="s">
        <v>1</v>
      </c>
      <c r="F348" s="278" t="s">
        <v>226</v>
      </c>
      <c r="G348" s="276"/>
      <c r="H348" s="279">
        <v>5327</v>
      </c>
      <c r="I348" s="280"/>
      <c r="J348" s="276"/>
      <c r="K348" s="276"/>
      <c r="L348" s="281"/>
      <c r="M348" s="282"/>
      <c r="N348" s="283"/>
      <c r="O348" s="283"/>
      <c r="P348" s="283"/>
      <c r="Q348" s="283"/>
      <c r="R348" s="283"/>
      <c r="S348" s="283"/>
      <c r="T348" s="284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85" t="s">
        <v>210</v>
      </c>
      <c r="AU348" s="285" t="s">
        <v>89</v>
      </c>
      <c r="AV348" s="15" t="s">
        <v>134</v>
      </c>
      <c r="AW348" s="15" t="s">
        <v>36</v>
      </c>
      <c r="AX348" s="15" t="s">
        <v>21</v>
      </c>
      <c r="AY348" s="285" t="s">
        <v>135</v>
      </c>
    </row>
    <row r="349" s="2" customFormat="1" ht="16.5" customHeight="1">
      <c r="A349" s="38"/>
      <c r="B349" s="39"/>
      <c r="C349" s="225" t="s">
        <v>420</v>
      </c>
      <c r="D349" s="225" t="s">
        <v>136</v>
      </c>
      <c r="E349" s="226" t="s">
        <v>421</v>
      </c>
      <c r="F349" s="227" t="s">
        <v>422</v>
      </c>
      <c r="G349" s="228" t="s">
        <v>305</v>
      </c>
      <c r="H349" s="229">
        <v>1200</v>
      </c>
      <c r="I349" s="230"/>
      <c r="J349" s="231">
        <f>ROUND(I349*H349,2)</f>
        <v>0</v>
      </c>
      <c r="K349" s="227" t="s">
        <v>208</v>
      </c>
      <c r="L349" s="44"/>
      <c r="M349" s="232" t="s">
        <v>1</v>
      </c>
      <c r="N349" s="233" t="s">
        <v>45</v>
      </c>
      <c r="O349" s="91"/>
      <c r="P349" s="234">
        <f>O349*H349</f>
        <v>0</v>
      </c>
      <c r="Q349" s="234">
        <v>0.23000000000000001</v>
      </c>
      <c r="R349" s="234">
        <f>Q349*H349</f>
        <v>276</v>
      </c>
      <c r="S349" s="234">
        <v>0</v>
      </c>
      <c r="T349" s="235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6" t="s">
        <v>134</v>
      </c>
      <c r="AT349" s="236" t="s">
        <v>136</v>
      </c>
      <c r="AU349" s="236" t="s">
        <v>89</v>
      </c>
      <c r="AY349" s="17" t="s">
        <v>135</v>
      </c>
      <c r="BE349" s="237">
        <f>IF(N349="základní",J349,0)</f>
        <v>0</v>
      </c>
      <c r="BF349" s="237">
        <f>IF(N349="snížená",J349,0)</f>
        <v>0</v>
      </c>
      <c r="BG349" s="237">
        <f>IF(N349="zákl. přenesená",J349,0)</f>
        <v>0</v>
      </c>
      <c r="BH349" s="237">
        <f>IF(N349="sníž. přenesená",J349,0)</f>
        <v>0</v>
      </c>
      <c r="BI349" s="237">
        <f>IF(N349="nulová",J349,0)</f>
        <v>0</v>
      </c>
      <c r="BJ349" s="17" t="s">
        <v>21</v>
      </c>
      <c r="BK349" s="237">
        <f>ROUND(I349*H349,2)</f>
        <v>0</v>
      </c>
      <c r="BL349" s="17" t="s">
        <v>134</v>
      </c>
      <c r="BM349" s="236" t="s">
        <v>423</v>
      </c>
    </row>
    <row r="350" s="13" customFormat="1">
      <c r="A350" s="13"/>
      <c r="B350" s="254"/>
      <c r="C350" s="255"/>
      <c r="D350" s="238" t="s">
        <v>210</v>
      </c>
      <c r="E350" s="256" t="s">
        <v>1</v>
      </c>
      <c r="F350" s="257" t="s">
        <v>270</v>
      </c>
      <c r="G350" s="255"/>
      <c r="H350" s="256" t="s">
        <v>1</v>
      </c>
      <c r="I350" s="258"/>
      <c r="J350" s="255"/>
      <c r="K350" s="255"/>
      <c r="L350" s="259"/>
      <c r="M350" s="260"/>
      <c r="N350" s="261"/>
      <c r="O350" s="261"/>
      <c r="P350" s="261"/>
      <c r="Q350" s="261"/>
      <c r="R350" s="261"/>
      <c r="S350" s="261"/>
      <c r="T350" s="26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3" t="s">
        <v>210</v>
      </c>
      <c r="AU350" s="263" t="s">
        <v>89</v>
      </c>
      <c r="AV350" s="13" t="s">
        <v>21</v>
      </c>
      <c r="AW350" s="13" t="s">
        <v>36</v>
      </c>
      <c r="AX350" s="13" t="s">
        <v>80</v>
      </c>
      <c r="AY350" s="263" t="s">
        <v>135</v>
      </c>
    </row>
    <row r="351" s="13" customFormat="1">
      <c r="A351" s="13"/>
      <c r="B351" s="254"/>
      <c r="C351" s="255"/>
      <c r="D351" s="238" t="s">
        <v>210</v>
      </c>
      <c r="E351" s="256" t="s">
        <v>1</v>
      </c>
      <c r="F351" s="257" t="s">
        <v>424</v>
      </c>
      <c r="G351" s="255"/>
      <c r="H351" s="256" t="s">
        <v>1</v>
      </c>
      <c r="I351" s="258"/>
      <c r="J351" s="255"/>
      <c r="K351" s="255"/>
      <c r="L351" s="259"/>
      <c r="M351" s="260"/>
      <c r="N351" s="261"/>
      <c r="O351" s="261"/>
      <c r="P351" s="261"/>
      <c r="Q351" s="261"/>
      <c r="R351" s="261"/>
      <c r="S351" s="261"/>
      <c r="T351" s="26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3" t="s">
        <v>210</v>
      </c>
      <c r="AU351" s="263" t="s">
        <v>89</v>
      </c>
      <c r="AV351" s="13" t="s">
        <v>21</v>
      </c>
      <c r="AW351" s="13" t="s">
        <v>36</v>
      </c>
      <c r="AX351" s="13" t="s">
        <v>80</v>
      </c>
      <c r="AY351" s="263" t="s">
        <v>135</v>
      </c>
    </row>
    <row r="352" s="13" customFormat="1">
      <c r="A352" s="13"/>
      <c r="B352" s="254"/>
      <c r="C352" s="255"/>
      <c r="D352" s="238" t="s">
        <v>210</v>
      </c>
      <c r="E352" s="256" t="s">
        <v>1</v>
      </c>
      <c r="F352" s="257" t="s">
        <v>425</v>
      </c>
      <c r="G352" s="255"/>
      <c r="H352" s="256" t="s">
        <v>1</v>
      </c>
      <c r="I352" s="258"/>
      <c r="J352" s="255"/>
      <c r="K352" s="255"/>
      <c r="L352" s="259"/>
      <c r="M352" s="260"/>
      <c r="N352" s="261"/>
      <c r="O352" s="261"/>
      <c r="P352" s="261"/>
      <c r="Q352" s="261"/>
      <c r="R352" s="261"/>
      <c r="S352" s="261"/>
      <c r="T352" s="26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3" t="s">
        <v>210</v>
      </c>
      <c r="AU352" s="263" t="s">
        <v>89</v>
      </c>
      <c r="AV352" s="13" t="s">
        <v>21</v>
      </c>
      <c r="AW352" s="13" t="s">
        <v>36</v>
      </c>
      <c r="AX352" s="13" t="s">
        <v>80</v>
      </c>
      <c r="AY352" s="263" t="s">
        <v>135</v>
      </c>
    </row>
    <row r="353" s="14" customFormat="1">
      <c r="A353" s="14"/>
      <c r="B353" s="264"/>
      <c r="C353" s="265"/>
      <c r="D353" s="238" t="s">
        <v>210</v>
      </c>
      <c r="E353" s="266" t="s">
        <v>1</v>
      </c>
      <c r="F353" s="267" t="s">
        <v>426</v>
      </c>
      <c r="G353" s="265"/>
      <c r="H353" s="268">
        <v>1200</v>
      </c>
      <c r="I353" s="269"/>
      <c r="J353" s="265"/>
      <c r="K353" s="265"/>
      <c r="L353" s="270"/>
      <c r="M353" s="271"/>
      <c r="N353" s="272"/>
      <c r="O353" s="272"/>
      <c r="P353" s="272"/>
      <c r="Q353" s="272"/>
      <c r="R353" s="272"/>
      <c r="S353" s="272"/>
      <c r="T353" s="27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74" t="s">
        <v>210</v>
      </c>
      <c r="AU353" s="274" t="s">
        <v>89</v>
      </c>
      <c r="AV353" s="14" t="s">
        <v>89</v>
      </c>
      <c r="AW353" s="14" t="s">
        <v>36</v>
      </c>
      <c r="AX353" s="14" t="s">
        <v>21</v>
      </c>
      <c r="AY353" s="274" t="s">
        <v>135</v>
      </c>
    </row>
    <row r="354" s="2" customFormat="1" ht="16.5" customHeight="1">
      <c r="A354" s="38"/>
      <c r="B354" s="39"/>
      <c r="C354" s="225" t="s">
        <v>427</v>
      </c>
      <c r="D354" s="225" t="s">
        <v>136</v>
      </c>
      <c r="E354" s="226" t="s">
        <v>428</v>
      </c>
      <c r="F354" s="227" t="s">
        <v>429</v>
      </c>
      <c r="G354" s="228" t="s">
        <v>219</v>
      </c>
      <c r="H354" s="229">
        <v>144</v>
      </c>
      <c r="I354" s="230"/>
      <c r="J354" s="231">
        <f>ROUND(I354*H354,2)</f>
        <v>0</v>
      </c>
      <c r="K354" s="227" t="s">
        <v>208</v>
      </c>
      <c r="L354" s="44"/>
      <c r="M354" s="232" t="s">
        <v>1</v>
      </c>
      <c r="N354" s="233" t="s">
        <v>45</v>
      </c>
      <c r="O354" s="91"/>
      <c r="P354" s="234">
        <f>O354*H354</f>
        <v>0</v>
      </c>
      <c r="Q354" s="234">
        <v>0</v>
      </c>
      <c r="R354" s="234">
        <f>Q354*H354</f>
        <v>0</v>
      </c>
      <c r="S354" s="234">
        <v>0</v>
      </c>
      <c r="T354" s="235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6" t="s">
        <v>134</v>
      </c>
      <c r="AT354" s="236" t="s">
        <v>136</v>
      </c>
      <c r="AU354" s="236" t="s">
        <v>89</v>
      </c>
      <c r="AY354" s="17" t="s">
        <v>135</v>
      </c>
      <c r="BE354" s="237">
        <f>IF(N354="základní",J354,0)</f>
        <v>0</v>
      </c>
      <c r="BF354" s="237">
        <f>IF(N354="snížená",J354,0)</f>
        <v>0</v>
      </c>
      <c r="BG354" s="237">
        <f>IF(N354="zákl. přenesená",J354,0)</f>
        <v>0</v>
      </c>
      <c r="BH354" s="237">
        <f>IF(N354="sníž. přenesená",J354,0)</f>
        <v>0</v>
      </c>
      <c r="BI354" s="237">
        <f>IF(N354="nulová",J354,0)</f>
        <v>0</v>
      </c>
      <c r="BJ354" s="17" t="s">
        <v>21</v>
      </c>
      <c r="BK354" s="237">
        <f>ROUND(I354*H354,2)</f>
        <v>0</v>
      </c>
      <c r="BL354" s="17" t="s">
        <v>134</v>
      </c>
      <c r="BM354" s="236" t="s">
        <v>430</v>
      </c>
    </row>
    <row r="355" s="13" customFormat="1">
      <c r="A355" s="13"/>
      <c r="B355" s="254"/>
      <c r="C355" s="255"/>
      <c r="D355" s="238" t="s">
        <v>210</v>
      </c>
      <c r="E355" s="256" t="s">
        <v>1</v>
      </c>
      <c r="F355" s="257" t="s">
        <v>431</v>
      </c>
      <c r="G355" s="255"/>
      <c r="H355" s="256" t="s">
        <v>1</v>
      </c>
      <c r="I355" s="258"/>
      <c r="J355" s="255"/>
      <c r="K355" s="255"/>
      <c r="L355" s="259"/>
      <c r="M355" s="260"/>
      <c r="N355" s="261"/>
      <c r="O355" s="261"/>
      <c r="P355" s="261"/>
      <c r="Q355" s="261"/>
      <c r="R355" s="261"/>
      <c r="S355" s="261"/>
      <c r="T355" s="26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63" t="s">
        <v>210</v>
      </c>
      <c r="AU355" s="263" t="s">
        <v>89</v>
      </c>
      <c r="AV355" s="13" t="s">
        <v>21</v>
      </c>
      <c r="AW355" s="13" t="s">
        <v>36</v>
      </c>
      <c r="AX355" s="13" t="s">
        <v>80</v>
      </c>
      <c r="AY355" s="263" t="s">
        <v>135</v>
      </c>
    </row>
    <row r="356" s="13" customFormat="1">
      <c r="A356" s="13"/>
      <c r="B356" s="254"/>
      <c r="C356" s="255"/>
      <c r="D356" s="238" t="s">
        <v>210</v>
      </c>
      <c r="E356" s="256" t="s">
        <v>1</v>
      </c>
      <c r="F356" s="257" t="s">
        <v>270</v>
      </c>
      <c r="G356" s="255"/>
      <c r="H356" s="256" t="s">
        <v>1</v>
      </c>
      <c r="I356" s="258"/>
      <c r="J356" s="255"/>
      <c r="K356" s="255"/>
      <c r="L356" s="259"/>
      <c r="M356" s="260"/>
      <c r="N356" s="261"/>
      <c r="O356" s="261"/>
      <c r="P356" s="261"/>
      <c r="Q356" s="261"/>
      <c r="R356" s="261"/>
      <c r="S356" s="261"/>
      <c r="T356" s="26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63" t="s">
        <v>210</v>
      </c>
      <c r="AU356" s="263" t="s">
        <v>89</v>
      </c>
      <c r="AV356" s="13" t="s">
        <v>21</v>
      </c>
      <c r="AW356" s="13" t="s">
        <v>36</v>
      </c>
      <c r="AX356" s="13" t="s">
        <v>80</v>
      </c>
      <c r="AY356" s="263" t="s">
        <v>135</v>
      </c>
    </row>
    <row r="357" s="13" customFormat="1">
      <c r="A357" s="13"/>
      <c r="B357" s="254"/>
      <c r="C357" s="255"/>
      <c r="D357" s="238" t="s">
        <v>210</v>
      </c>
      <c r="E357" s="256" t="s">
        <v>1</v>
      </c>
      <c r="F357" s="257" t="s">
        <v>432</v>
      </c>
      <c r="G357" s="255"/>
      <c r="H357" s="256" t="s">
        <v>1</v>
      </c>
      <c r="I357" s="258"/>
      <c r="J357" s="255"/>
      <c r="K357" s="255"/>
      <c r="L357" s="259"/>
      <c r="M357" s="260"/>
      <c r="N357" s="261"/>
      <c r="O357" s="261"/>
      <c r="P357" s="261"/>
      <c r="Q357" s="261"/>
      <c r="R357" s="261"/>
      <c r="S357" s="261"/>
      <c r="T357" s="26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63" t="s">
        <v>210</v>
      </c>
      <c r="AU357" s="263" t="s">
        <v>89</v>
      </c>
      <c r="AV357" s="13" t="s">
        <v>21</v>
      </c>
      <c r="AW357" s="13" t="s">
        <v>36</v>
      </c>
      <c r="AX357" s="13" t="s">
        <v>80</v>
      </c>
      <c r="AY357" s="263" t="s">
        <v>135</v>
      </c>
    </row>
    <row r="358" s="13" customFormat="1">
      <c r="A358" s="13"/>
      <c r="B358" s="254"/>
      <c r="C358" s="255"/>
      <c r="D358" s="238" t="s">
        <v>210</v>
      </c>
      <c r="E358" s="256" t="s">
        <v>1</v>
      </c>
      <c r="F358" s="257" t="s">
        <v>433</v>
      </c>
      <c r="G358" s="255"/>
      <c r="H358" s="256" t="s">
        <v>1</v>
      </c>
      <c r="I358" s="258"/>
      <c r="J358" s="255"/>
      <c r="K358" s="255"/>
      <c r="L358" s="259"/>
      <c r="M358" s="260"/>
      <c r="N358" s="261"/>
      <c r="O358" s="261"/>
      <c r="P358" s="261"/>
      <c r="Q358" s="261"/>
      <c r="R358" s="261"/>
      <c r="S358" s="261"/>
      <c r="T358" s="26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63" t="s">
        <v>210</v>
      </c>
      <c r="AU358" s="263" t="s">
        <v>89</v>
      </c>
      <c r="AV358" s="13" t="s">
        <v>21</v>
      </c>
      <c r="AW358" s="13" t="s">
        <v>36</v>
      </c>
      <c r="AX358" s="13" t="s">
        <v>80</v>
      </c>
      <c r="AY358" s="263" t="s">
        <v>135</v>
      </c>
    </row>
    <row r="359" s="14" customFormat="1">
      <c r="A359" s="14"/>
      <c r="B359" s="264"/>
      <c r="C359" s="265"/>
      <c r="D359" s="238" t="s">
        <v>210</v>
      </c>
      <c r="E359" s="266" t="s">
        <v>1</v>
      </c>
      <c r="F359" s="267" t="s">
        <v>434</v>
      </c>
      <c r="G359" s="265"/>
      <c r="H359" s="268">
        <v>144</v>
      </c>
      <c r="I359" s="269"/>
      <c r="J359" s="265"/>
      <c r="K359" s="265"/>
      <c r="L359" s="270"/>
      <c r="M359" s="271"/>
      <c r="N359" s="272"/>
      <c r="O359" s="272"/>
      <c r="P359" s="272"/>
      <c r="Q359" s="272"/>
      <c r="R359" s="272"/>
      <c r="S359" s="272"/>
      <c r="T359" s="27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74" t="s">
        <v>210</v>
      </c>
      <c r="AU359" s="274" t="s">
        <v>89</v>
      </c>
      <c r="AV359" s="14" t="s">
        <v>89</v>
      </c>
      <c r="AW359" s="14" t="s">
        <v>36</v>
      </c>
      <c r="AX359" s="14" t="s">
        <v>80</v>
      </c>
      <c r="AY359" s="274" t="s">
        <v>135</v>
      </c>
    </row>
    <row r="360" s="15" customFormat="1">
      <c r="A360" s="15"/>
      <c r="B360" s="275"/>
      <c r="C360" s="276"/>
      <c r="D360" s="238" t="s">
        <v>210</v>
      </c>
      <c r="E360" s="277" t="s">
        <v>1</v>
      </c>
      <c r="F360" s="278" t="s">
        <v>226</v>
      </c>
      <c r="G360" s="276"/>
      <c r="H360" s="279">
        <v>144</v>
      </c>
      <c r="I360" s="280"/>
      <c r="J360" s="276"/>
      <c r="K360" s="276"/>
      <c r="L360" s="281"/>
      <c r="M360" s="282"/>
      <c r="N360" s="283"/>
      <c r="O360" s="283"/>
      <c r="P360" s="283"/>
      <c r="Q360" s="283"/>
      <c r="R360" s="283"/>
      <c r="S360" s="283"/>
      <c r="T360" s="284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85" t="s">
        <v>210</v>
      </c>
      <c r="AU360" s="285" t="s">
        <v>89</v>
      </c>
      <c r="AV360" s="15" t="s">
        <v>134</v>
      </c>
      <c r="AW360" s="15" t="s">
        <v>36</v>
      </c>
      <c r="AX360" s="15" t="s">
        <v>21</v>
      </c>
      <c r="AY360" s="285" t="s">
        <v>135</v>
      </c>
    </row>
    <row r="361" s="2" customFormat="1">
      <c r="A361" s="38"/>
      <c r="B361" s="39"/>
      <c r="C361" s="225" t="s">
        <v>435</v>
      </c>
      <c r="D361" s="225" t="s">
        <v>136</v>
      </c>
      <c r="E361" s="226" t="s">
        <v>436</v>
      </c>
      <c r="F361" s="227" t="s">
        <v>437</v>
      </c>
      <c r="G361" s="228" t="s">
        <v>305</v>
      </c>
      <c r="H361" s="229">
        <v>5327</v>
      </c>
      <c r="I361" s="230"/>
      <c r="J361" s="231">
        <f>ROUND(I361*H361,2)</f>
        <v>0</v>
      </c>
      <c r="K361" s="227" t="s">
        <v>208</v>
      </c>
      <c r="L361" s="44"/>
      <c r="M361" s="232" t="s">
        <v>1</v>
      </c>
      <c r="N361" s="233" t="s">
        <v>45</v>
      </c>
      <c r="O361" s="91"/>
      <c r="P361" s="234">
        <f>O361*H361</f>
        <v>0</v>
      </c>
      <c r="Q361" s="234">
        <v>0</v>
      </c>
      <c r="R361" s="234">
        <f>Q361*H361</f>
        <v>0</v>
      </c>
      <c r="S361" s="234">
        <v>0</v>
      </c>
      <c r="T361" s="235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6" t="s">
        <v>134</v>
      </c>
      <c r="AT361" s="236" t="s">
        <v>136</v>
      </c>
      <c r="AU361" s="236" t="s">
        <v>89</v>
      </c>
      <c r="AY361" s="17" t="s">
        <v>135</v>
      </c>
      <c r="BE361" s="237">
        <f>IF(N361="základní",J361,0)</f>
        <v>0</v>
      </c>
      <c r="BF361" s="237">
        <f>IF(N361="snížená",J361,0)</f>
        <v>0</v>
      </c>
      <c r="BG361" s="237">
        <f>IF(N361="zákl. přenesená",J361,0)</f>
        <v>0</v>
      </c>
      <c r="BH361" s="237">
        <f>IF(N361="sníž. přenesená",J361,0)</f>
        <v>0</v>
      </c>
      <c r="BI361" s="237">
        <f>IF(N361="nulová",J361,0)</f>
        <v>0</v>
      </c>
      <c r="BJ361" s="17" t="s">
        <v>21</v>
      </c>
      <c r="BK361" s="237">
        <f>ROUND(I361*H361,2)</f>
        <v>0</v>
      </c>
      <c r="BL361" s="17" t="s">
        <v>134</v>
      </c>
      <c r="BM361" s="236" t="s">
        <v>438</v>
      </c>
    </row>
    <row r="362" s="13" customFormat="1">
      <c r="A362" s="13"/>
      <c r="B362" s="254"/>
      <c r="C362" s="255"/>
      <c r="D362" s="238" t="s">
        <v>210</v>
      </c>
      <c r="E362" s="256" t="s">
        <v>1</v>
      </c>
      <c r="F362" s="257" t="s">
        <v>439</v>
      </c>
      <c r="G362" s="255"/>
      <c r="H362" s="256" t="s">
        <v>1</v>
      </c>
      <c r="I362" s="258"/>
      <c r="J362" s="255"/>
      <c r="K362" s="255"/>
      <c r="L362" s="259"/>
      <c r="M362" s="260"/>
      <c r="N362" s="261"/>
      <c r="O362" s="261"/>
      <c r="P362" s="261"/>
      <c r="Q362" s="261"/>
      <c r="R362" s="261"/>
      <c r="S362" s="261"/>
      <c r="T362" s="26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3" t="s">
        <v>210</v>
      </c>
      <c r="AU362" s="263" t="s">
        <v>89</v>
      </c>
      <c r="AV362" s="13" t="s">
        <v>21</v>
      </c>
      <c r="AW362" s="13" t="s">
        <v>36</v>
      </c>
      <c r="AX362" s="13" t="s">
        <v>80</v>
      </c>
      <c r="AY362" s="263" t="s">
        <v>135</v>
      </c>
    </row>
    <row r="363" s="13" customFormat="1">
      <c r="A363" s="13"/>
      <c r="B363" s="254"/>
      <c r="C363" s="255"/>
      <c r="D363" s="238" t="s">
        <v>210</v>
      </c>
      <c r="E363" s="256" t="s">
        <v>1</v>
      </c>
      <c r="F363" s="257" t="s">
        <v>440</v>
      </c>
      <c r="G363" s="255"/>
      <c r="H363" s="256" t="s">
        <v>1</v>
      </c>
      <c r="I363" s="258"/>
      <c r="J363" s="255"/>
      <c r="K363" s="255"/>
      <c r="L363" s="259"/>
      <c r="M363" s="260"/>
      <c r="N363" s="261"/>
      <c r="O363" s="261"/>
      <c r="P363" s="261"/>
      <c r="Q363" s="261"/>
      <c r="R363" s="261"/>
      <c r="S363" s="261"/>
      <c r="T363" s="26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3" t="s">
        <v>210</v>
      </c>
      <c r="AU363" s="263" t="s">
        <v>89</v>
      </c>
      <c r="AV363" s="13" t="s">
        <v>21</v>
      </c>
      <c r="AW363" s="13" t="s">
        <v>36</v>
      </c>
      <c r="AX363" s="13" t="s">
        <v>80</v>
      </c>
      <c r="AY363" s="263" t="s">
        <v>135</v>
      </c>
    </row>
    <row r="364" s="13" customFormat="1">
      <c r="A364" s="13"/>
      <c r="B364" s="254"/>
      <c r="C364" s="255"/>
      <c r="D364" s="238" t="s">
        <v>210</v>
      </c>
      <c r="E364" s="256" t="s">
        <v>1</v>
      </c>
      <c r="F364" s="257" t="s">
        <v>270</v>
      </c>
      <c r="G364" s="255"/>
      <c r="H364" s="256" t="s">
        <v>1</v>
      </c>
      <c r="I364" s="258"/>
      <c r="J364" s="255"/>
      <c r="K364" s="255"/>
      <c r="L364" s="259"/>
      <c r="M364" s="260"/>
      <c r="N364" s="261"/>
      <c r="O364" s="261"/>
      <c r="P364" s="261"/>
      <c r="Q364" s="261"/>
      <c r="R364" s="261"/>
      <c r="S364" s="261"/>
      <c r="T364" s="26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63" t="s">
        <v>210</v>
      </c>
      <c r="AU364" s="263" t="s">
        <v>89</v>
      </c>
      <c r="AV364" s="13" t="s">
        <v>21</v>
      </c>
      <c r="AW364" s="13" t="s">
        <v>36</v>
      </c>
      <c r="AX364" s="13" t="s">
        <v>80</v>
      </c>
      <c r="AY364" s="263" t="s">
        <v>135</v>
      </c>
    </row>
    <row r="365" s="13" customFormat="1">
      <c r="A365" s="13"/>
      <c r="B365" s="254"/>
      <c r="C365" s="255"/>
      <c r="D365" s="238" t="s">
        <v>210</v>
      </c>
      <c r="E365" s="256" t="s">
        <v>1</v>
      </c>
      <c r="F365" s="257" t="s">
        <v>441</v>
      </c>
      <c r="G365" s="255"/>
      <c r="H365" s="256" t="s">
        <v>1</v>
      </c>
      <c r="I365" s="258"/>
      <c r="J365" s="255"/>
      <c r="K365" s="255"/>
      <c r="L365" s="259"/>
      <c r="M365" s="260"/>
      <c r="N365" s="261"/>
      <c r="O365" s="261"/>
      <c r="P365" s="261"/>
      <c r="Q365" s="261"/>
      <c r="R365" s="261"/>
      <c r="S365" s="261"/>
      <c r="T365" s="26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63" t="s">
        <v>210</v>
      </c>
      <c r="AU365" s="263" t="s">
        <v>89</v>
      </c>
      <c r="AV365" s="13" t="s">
        <v>21</v>
      </c>
      <c r="AW365" s="13" t="s">
        <v>36</v>
      </c>
      <c r="AX365" s="13" t="s">
        <v>80</v>
      </c>
      <c r="AY365" s="263" t="s">
        <v>135</v>
      </c>
    </row>
    <row r="366" s="13" customFormat="1">
      <c r="A366" s="13"/>
      <c r="B366" s="254"/>
      <c r="C366" s="255"/>
      <c r="D366" s="238" t="s">
        <v>210</v>
      </c>
      <c r="E366" s="256" t="s">
        <v>1</v>
      </c>
      <c r="F366" s="257" t="s">
        <v>414</v>
      </c>
      <c r="G366" s="255"/>
      <c r="H366" s="256" t="s">
        <v>1</v>
      </c>
      <c r="I366" s="258"/>
      <c r="J366" s="255"/>
      <c r="K366" s="255"/>
      <c r="L366" s="259"/>
      <c r="M366" s="260"/>
      <c r="N366" s="261"/>
      <c r="O366" s="261"/>
      <c r="P366" s="261"/>
      <c r="Q366" s="261"/>
      <c r="R366" s="261"/>
      <c r="S366" s="261"/>
      <c r="T366" s="26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63" t="s">
        <v>210</v>
      </c>
      <c r="AU366" s="263" t="s">
        <v>89</v>
      </c>
      <c r="AV366" s="13" t="s">
        <v>21</v>
      </c>
      <c r="AW366" s="13" t="s">
        <v>36</v>
      </c>
      <c r="AX366" s="13" t="s">
        <v>80</v>
      </c>
      <c r="AY366" s="263" t="s">
        <v>135</v>
      </c>
    </row>
    <row r="367" s="14" customFormat="1">
      <c r="A367" s="14"/>
      <c r="B367" s="264"/>
      <c r="C367" s="265"/>
      <c r="D367" s="238" t="s">
        <v>210</v>
      </c>
      <c r="E367" s="266" t="s">
        <v>1</v>
      </c>
      <c r="F367" s="267" t="s">
        <v>415</v>
      </c>
      <c r="G367" s="265"/>
      <c r="H367" s="268">
        <v>5139</v>
      </c>
      <c r="I367" s="269"/>
      <c r="J367" s="265"/>
      <c r="K367" s="265"/>
      <c r="L367" s="270"/>
      <c r="M367" s="271"/>
      <c r="N367" s="272"/>
      <c r="O367" s="272"/>
      <c r="P367" s="272"/>
      <c r="Q367" s="272"/>
      <c r="R367" s="272"/>
      <c r="S367" s="272"/>
      <c r="T367" s="27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74" t="s">
        <v>210</v>
      </c>
      <c r="AU367" s="274" t="s">
        <v>89</v>
      </c>
      <c r="AV367" s="14" t="s">
        <v>89</v>
      </c>
      <c r="AW367" s="14" t="s">
        <v>36</v>
      </c>
      <c r="AX367" s="14" t="s">
        <v>80</v>
      </c>
      <c r="AY367" s="274" t="s">
        <v>135</v>
      </c>
    </row>
    <row r="368" s="13" customFormat="1">
      <c r="A368" s="13"/>
      <c r="B368" s="254"/>
      <c r="C368" s="255"/>
      <c r="D368" s="238" t="s">
        <v>210</v>
      </c>
      <c r="E368" s="256" t="s">
        <v>1</v>
      </c>
      <c r="F368" s="257" t="s">
        <v>416</v>
      </c>
      <c r="G368" s="255"/>
      <c r="H368" s="256" t="s">
        <v>1</v>
      </c>
      <c r="I368" s="258"/>
      <c r="J368" s="255"/>
      <c r="K368" s="255"/>
      <c r="L368" s="259"/>
      <c r="M368" s="260"/>
      <c r="N368" s="261"/>
      <c r="O368" s="261"/>
      <c r="P368" s="261"/>
      <c r="Q368" s="261"/>
      <c r="R368" s="261"/>
      <c r="S368" s="261"/>
      <c r="T368" s="26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3" t="s">
        <v>210</v>
      </c>
      <c r="AU368" s="263" t="s">
        <v>89</v>
      </c>
      <c r="AV368" s="13" t="s">
        <v>21</v>
      </c>
      <c r="AW368" s="13" t="s">
        <v>36</v>
      </c>
      <c r="AX368" s="13" t="s">
        <v>80</v>
      </c>
      <c r="AY368" s="263" t="s">
        <v>135</v>
      </c>
    </row>
    <row r="369" s="14" customFormat="1">
      <c r="A369" s="14"/>
      <c r="B369" s="264"/>
      <c r="C369" s="265"/>
      <c r="D369" s="238" t="s">
        <v>210</v>
      </c>
      <c r="E369" s="266" t="s">
        <v>1</v>
      </c>
      <c r="F369" s="267" t="s">
        <v>417</v>
      </c>
      <c r="G369" s="265"/>
      <c r="H369" s="268">
        <v>156</v>
      </c>
      <c r="I369" s="269"/>
      <c r="J369" s="265"/>
      <c r="K369" s="265"/>
      <c r="L369" s="270"/>
      <c r="M369" s="271"/>
      <c r="N369" s="272"/>
      <c r="O369" s="272"/>
      <c r="P369" s="272"/>
      <c r="Q369" s="272"/>
      <c r="R369" s="272"/>
      <c r="S369" s="272"/>
      <c r="T369" s="27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74" t="s">
        <v>210</v>
      </c>
      <c r="AU369" s="274" t="s">
        <v>89</v>
      </c>
      <c r="AV369" s="14" t="s">
        <v>89</v>
      </c>
      <c r="AW369" s="14" t="s">
        <v>36</v>
      </c>
      <c r="AX369" s="14" t="s">
        <v>80</v>
      </c>
      <c r="AY369" s="274" t="s">
        <v>135</v>
      </c>
    </row>
    <row r="370" s="13" customFormat="1">
      <c r="A370" s="13"/>
      <c r="B370" s="254"/>
      <c r="C370" s="255"/>
      <c r="D370" s="238" t="s">
        <v>210</v>
      </c>
      <c r="E370" s="256" t="s">
        <v>1</v>
      </c>
      <c r="F370" s="257" t="s">
        <v>418</v>
      </c>
      <c r="G370" s="255"/>
      <c r="H370" s="256" t="s">
        <v>1</v>
      </c>
      <c r="I370" s="258"/>
      <c r="J370" s="255"/>
      <c r="K370" s="255"/>
      <c r="L370" s="259"/>
      <c r="M370" s="260"/>
      <c r="N370" s="261"/>
      <c r="O370" s="261"/>
      <c r="P370" s="261"/>
      <c r="Q370" s="261"/>
      <c r="R370" s="261"/>
      <c r="S370" s="261"/>
      <c r="T370" s="26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63" t="s">
        <v>210</v>
      </c>
      <c r="AU370" s="263" t="s">
        <v>89</v>
      </c>
      <c r="AV370" s="13" t="s">
        <v>21</v>
      </c>
      <c r="AW370" s="13" t="s">
        <v>36</v>
      </c>
      <c r="AX370" s="13" t="s">
        <v>80</v>
      </c>
      <c r="AY370" s="263" t="s">
        <v>135</v>
      </c>
    </row>
    <row r="371" s="14" customFormat="1">
      <c r="A371" s="14"/>
      <c r="B371" s="264"/>
      <c r="C371" s="265"/>
      <c r="D371" s="238" t="s">
        <v>210</v>
      </c>
      <c r="E371" s="266" t="s">
        <v>1</v>
      </c>
      <c r="F371" s="267" t="s">
        <v>419</v>
      </c>
      <c r="G371" s="265"/>
      <c r="H371" s="268">
        <v>32</v>
      </c>
      <c r="I371" s="269"/>
      <c r="J371" s="265"/>
      <c r="K371" s="265"/>
      <c r="L371" s="270"/>
      <c r="M371" s="271"/>
      <c r="N371" s="272"/>
      <c r="O371" s="272"/>
      <c r="P371" s="272"/>
      <c r="Q371" s="272"/>
      <c r="R371" s="272"/>
      <c r="S371" s="272"/>
      <c r="T371" s="27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74" t="s">
        <v>210</v>
      </c>
      <c r="AU371" s="274" t="s">
        <v>89</v>
      </c>
      <c r="AV371" s="14" t="s">
        <v>89</v>
      </c>
      <c r="AW371" s="14" t="s">
        <v>36</v>
      </c>
      <c r="AX371" s="14" t="s">
        <v>80</v>
      </c>
      <c r="AY371" s="274" t="s">
        <v>135</v>
      </c>
    </row>
    <row r="372" s="15" customFormat="1">
      <c r="A372" s="15"/>
      <c r="B372" s="275"/>
      <c r="C372" s="276"/>
      <c r="D372" s="238" t="s">
        <v>210</v>
      </c>
      <c r="E372" s="277" t="s">
        <v>1</v>
      </c>
      <c r="F372" s="278" t="s">
        <v>226</v>
      </c>
      <c r="G372" s="276"/>
      <c r="H372" s="279">
        <v>5327</v>
      </c>
      <c r="I372" s="280"/>
      <c r="J372" s="276"/>
      <c r="K372" s="276"/>
      <c r="L372" s="281"/>
      <c r="M372" s="282"/>
      <c r="N372" s="283"/>
      <c r="O372" s="283"/>
      <c r="P372" s="283"/>
      <c r="Q372" s="283"/>
      <c r="R372" s="283"/>
      <c r="S372" s="283"/>
      <c r="T372" s="284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85" t="s">
        <v>210</v>
      </c>
      <c r="AU372" s="285" t="s">
        <v>89</v>
      </c>
      <c r="AV372" s="15" t="s">
        <v>134</v>
      </c>
      <c r="AW372" s="15" t="s">
        <v>36</v>
      </c>
      <c r="AX372" s="15" t="s">
        <v>21</v>
      </c>
      <c r="AY372" s="285" t="s">
        <v>135</v>
      </c>
    </row>
    <row r="373" s="2" customFormat="1" ht="21.75" customHeight="1">
      <c r="A373" s="38"/>
      <c r="B373" s="39"/>
      <c r="C373" s="225" t="s">
        <v>442</v>
      </c>
      <c r="D373" s="225" t="s">
        <v>136</v>
      </c>
      <c r="E373" s="226" t="s">
        <v>443</v>
      </c>
      <c r="F373" s="227" t="s">
        <v>444</v>
      </c>
      <c r="G373" s="228" t="s">
        <v>305</v>
      </c>
      <c r="H373" s="229">
        <v>5183</v>
      </c>
      <c r="I373" s="230"/>
      <c r="J373" s="231">
        <f>ROUND(I373*H373,2)</f>
        <v>0</v>
      </c>
      <c r="K373" s="227" t="s">
        <v>208</v>
      </c>
      <c r="L373" s="44"/>
      <c r="M373" s="232" t="s">
        <v>1</v>
      </c>
      <c r="N373" s="233" t="s">
        <v>45</v>
      </c>
      <c r="O373" s="91"/>
      <c r="P373" s="234">
        <f>O373*H373</f>
        <v>0</v>
      </c>
      <c r="Q373" s="234">
        <v>0</v>
      </c>
      <c r="R373" s="234">
        <f>Q373*H373</f>
        <v>0</v>
      </c>
      <c r="S373" s="234">
        <v>0</v>
      </c>
      <c r="T373" s="235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6" t="s">
        <v>134</v>
      </c>
      <c r="AT373" s="236" t="s">
        <v>136</v>
      </c>
      <c r="AU373" s="236" t="s">
        <v>89</v>
      </c>
      <c r="AY373" s="17" t="s">
        <v>135</v>
      </c>
      <c r="BE373" s="237">
        <f>IF(N373="základní",J373,0)</f>
        <v>0</v>
      </c>
      <c r="BF373" s="237">
        <f>IF(N373="snížená",J373,0)</f>
        <v>0</v>
      </c>
      <c r="BG373" s="237">
        <f>IF(N373="zákl. přenesená",J373,0)</f>
        <v>0</v>
      </c>
      <c r="BH373" s="237">
        <f>IF(N373="sníž. přenesená",J373,0)</f>
        <v>0</v>
      </c>
      <c r="BI373" s="237">
        <f>IF(N373="nulová",J373,0)</f>
        <v>0</v>
      </c>
      <c r="BJ373" s="17" t="s">
        <v>21</v>
      </c>
      <c r="BK373" s="237">
        <f>ROUND(I373*H373,2)</f>
        <v>0</v>
      </c>
      <c r="BL373" s="17" t="s">
        <v>134</v>
      </c>
      <c r="BM373" s="236" t="s">
        <v>445</v>
      </c>
    </row>
    <row r="374" s="13" customFormat="1">
      <c r="A374" s="13"/>
      <c r="B374" s="254"/>
      <c r="C374" s="255"/>
      <c r="D374" s="238" t="s">
        <v>210</v>
      </c>
      <c r="E374" s="256" t="s">
        <v>1</v>
      </c>
      <c r="F374" s="257" t="s">
        <v>446</v>
      </c>
      <c r="G374" s="255"/>
      <c r="H374" s="256" t="s">
        <v>1</v>
      </c>
      <c r="I374" s="258"/>
      <c r="J374" s="255"/>
      <c r="K374" s="255"/>
      <c r="L374" s="259"/>
      <c r="M374" s="260"/>
      <c r="N374" s="261"/>
      <c r="O374" s="261"/>
      <c r="P374" s="261"/>
      <c r="Q374" s="261"/>
      <c r="R374" s="261"/>
      <c r="S374" s="261"/>
      <c r="T374" s="26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63" t="s">
        <v>210</v>
      </c>
      <c r="AU374" s="263" t="s">
        <v>89</v>
      </c>
      <c r="AV374" s="13" t="s">
        <v>21</v>
      </c>
      <c r="AW374" s="13" t="s">
        <v>36</v>
      </c>
      <c r="AX374" s="13" t="s">
        <v>80</v>
      </c>
      <c r="AY374" s="263" t="s">
        <v>135</v>
      </c>
    </row>
    <row r="375" s="13" customFormat="1">
      <c r="A375" s="13"/>
      <c r="B375" s="254"/>
      <c r="C375" s="255"/>
      <c r="D375" s="238" t="s">
        <v>210</v>
      </c>
      <c r="E375" s="256" t="s">
        <v>1</v>
      </c>
      <c r="F375" s="257" t="s">
        <v>447</v>
      </c>
      <c r="G375" s="255"/>
      <c r="H375" s="256" t="s">
        <v>1</v>
      </c>
      <c r="I375" s="258"/>
      <c r="J375" s="255"/>
      <c r="K375" s="255"/>
      <c r="L375" s="259"/>
      <c r="M375" s="260"/>
      <c r="N375" s="261"/>
      <c r="O375" s="261"/>
      <c r="P375" s="261"/>
      <c r="Q375" s="261"/>
      <c r="R375" s="261"/>
      <c r="S375" s="261"/>
      <c r="T375" s="26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3" t="s">
        <v>210</v>
      </c>
      <c r="AU375" s="263" t="s">
        <v>89</v>
      </c>
      <c r="AV375" s="13" t="s">
        <v>21</v>
      </c>
      <c r="AW375" s="13" t="s">
        <v>36</v>
      </c>
      <c r="AX375" s="13" t="s">
        <v>80</v>
      </c>
      <c r="AY375" s="263" t="s">
        <v>135</v>
      </c>
    </row>
    <row r="376" s="13" customFormat="1">
      <c r="A376" s="13"/>
      <c r="B376" s="254"/>
      <c r="C376" s="255"/>
      <c r="D376" s="238" t="s">
        <v>210</v>
      </c>
      <c r="E376" s="256" t="s">
        <v>1</v>
      </c>
      <c r="F376" s="257" t="s">
        <v>270</v>
      </c>
      <c r="G376" s="255"/>
      <c r="H376" s="256" t="s">
        <v>1</v>
      </c>
      <c r="I376" s="258"/>
      <c r="J376" s="255"/>
      <c r="K376" s="255"/>
      <c r="L376" s="259"/>
      <c r="M376" s="260"/>
      <c r="N376" s="261"/>
      <c r="O376" s="261"/>
      <c r="P376" s="261"/>
      <c r="Q376" s="261"/>
      <c r="R376" s="261"/>
      <c r="S376" s="261"/>
      <c r="T376" s="26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63" t="s">
        <v>210</v>
      </c>
      <c r="AU376" s="263" t="s">
        <v>89</v>
      </c>
      <c r="AV376" s="13" t="s">
        <v>21</v>
      </c>
      <c r="AW376" s="13" t="s">
        <v>36</v>
      </c>
      <c r="AX376" s="13" t="s">
        <v>80</v>
      </c>
      <c r="AY376" s="263" t="s">
        <v>135</v>
      </c>
    </row>
    <row r="377" s="13" customFormat="1">
      <c r="A377" s="13"/>
      <c r="B377" s="254"/>
      <c r="C377" s="255"/>
      <c r="D377" s="238" t="s">
        <v>210</v>
      </c>
      <c r="E377" s="256" t="s">
        <v>1</v>
      </c>
      <c r="F377" s="257" t="s">
        <v>448</v>
      </c>
      <c r="G377" s="255"/>
      <c r="H377" s="256" t="s">
        <v>1</v>
      </c>
      <c r="I377" s="258"/>
      <c r="J377" s="255"/>
      <c r="K377" s="255"/>
      <c r="L377" s="259"/>
      <c r="M377" s="260"/>
      <c r="N377" s="261"/>
      <c r="O377" s="261"/>
      <c r="P377" s="261"/>
      <c r="Q377" s="261"/>
      <c r="R377" s="261"/>
      <c r="S377" s="261"/>
      <c r="T377" s="26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63" t="s">
        <v>210</v>
      </c>
      <c r="AU377" s="263" t="s">
        <v>89</v>
      </c>
      <c r="AV377" s="13" t="s">
        <v>21</v>
      </c>
      <c r="AW377" s="13" t="s">
        <v>36</v>
      </c>
      <c r="AX377" s="13" t="s">
        <v>80</v>
      </c>
      <c r="AY377" s="263" t="s">
        <v>135</v>
      </c>
    </row>
    <row r="378" s="13" customFormat="1">
      <c r="A378" s="13"/>
      <c r="B378" s="254"/>
      <c r="C378" s="255"/>
      <c r="D378" s="238" t="s">
        <v>210</v>
      </c>
      <c r="E378" s="256" t="s">
        <v>1</v>
      </c>
      <c r="F378" s="257" t="s">
        <v>414</v>
      </c>
      <c r="G378" s="255"/>
      <c r="H378" s="256" t="s">
        <v>1</v>
      </c>
      <c r="I378" s="258"/>
      <c r="J378" s="255"/>
      <c r="K378" s="255"/>
      <c r="L378" s="259"/>
      <c r="M378" s="260"/>
      <c r="N378" s="261"/>
      <c r="O378" s="261"/>
      <c r="P378" s="261"/>
      <c r="Q378" s="261"/>
      <c r="R378" s="261"/>
      <c r="S378" s="261"/>
      <c r="T378" s="26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3" t="s">
        <v>210</v>
      </c>
      <c r="AU378" s="263" t="s">
        <v>89</v>
      </c>
      <c r="AV378" s="13" t="s">
        <v>21</v>
      </c>
      <c r="AW378" s="13" t="s">
        <v>36</v>
      </c>
      <c r="AX378" s="13" t="s">
        <v>80</v>
      </c>
      <c r="AY378" s="263" t="s">
        <v>135</v>
      </c>
    </row>
    <row r="379" s="14" customFormat="1">
      <c r="A379" s="14"/>
      <c r="B379" s="264"/>
      <c r="C379" s="265"/>
      <c r="D379" s="238" t="s">
        <v>210</v>
      </c>
      <c r="E379" s="266" t="s">
        <v>1</v>
      </c>
      <c r="F379" s="267" t="s">
        <v>449</v>
      </c>
      <c r="G379" s="265"/>
      <c r="H379" s="268">
        <v>4995</v>
      </c>
      <c r="I379" s="269"/>
      <c r="J379" s="265"/>
      <c r="K379" s="265"/>
      <c r="L379" s="270"/>
      <c r="M379" s="271"/>
      <c r="N379" s="272"/>
      <c r="O379" s="272"/>
      <c r="P379" s="272"/>
      <c r="Q379" s="272"/>
      <c r="R379" s="272"/>
      <c r="S379" s="272"/>
      <c r="T379" s="27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74" t="s">
        <v>210</v>
      </c>
      <c r="AU379" s="274" t="s">
        <v>89</v>
      </c>
      <c r="AV379" s="14" t="s">
        <v>89</v>
      </c>
      <c r="AW379" s="14" t="s">
        <v>36</v>
      </c>
      <c r="AX379" s="14" t="s">
        <v>80</v>
      </c>
      <c r="AY379" s="274" t="s">
        <v>135</v>
      </c>
    </row>
    <row r="380" s="13" customFormat="1">
      <c r="A380" s="13"/>
      <c r="B380" s="254"/>
      <c r="C380" s="255"/>
      <c r="D380" s="238" t="s">
        <v>210</v>
      </c>
      <c r="E380" s="256" t="s">
        <v>1</v>
      </c>
      <c r="F380" s="257" t="s">
        <v>416</v>
      </c>
      <c r="G380" s="255"/>
      <c r="H380" s="256" t="s">
        <v>1</v>
      </c>
      <c r="I380" s="258"/>
      <c r="J380" s="255"/>
      <c r="K380" s="255"/>
      <c r="L380" s="259"/>
      <c r="M380" s="260"/>
      <c r="N380" s="261"/>
      <c r="O380" s="261"/>
      <c r="P380" s="261"/>
      <c r="Q380" s="261"/>
      <c r="R380" s="261"/>
      <c r="S380" s="261"/>
      <c r="T380" s="26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3" t="s">
        <v>210</v>
      </c>
      <c r="AU380" s="263" t="s">
        <v>89</v>
      </c>
      <c r="AV380" s="13" t="s">
        <v>21</v>
      </c>
      <c r="AW380" s="13" t="s">
        <v>36</v>
      </c>
      <c r="AX380" s="13" t="s">
        <v>80</v>
      </c>
      <c r="AY380" s="263" t="s">
        <v>135</v>
      </c>
    </row>
    <row r="381" s="14" customFormat="1">
      <c r="A381" s="14"/>
      <c r="B381" s="264"/>
      <c r="C381" s="265"/>
      <c r="D381" s="238" t="s">
        <v>210</v>
      </c>
      <c r="E381" s="266" t="s">
        <v>1</v>
      </c>
      <c r="F381" s="267" t="s">
        <v>417</v>
      </c>
      <c r="G381" s="265"/>
      <c r="H381" s="268">
        <v>156</v>
      </c>
      <c r="I381" s="269"/>
      <c r="J381" s="265"/>
      <c r="K381" s="265"/>
      <c r="L381" s="270"/>
      <c r="M381" s="271"/>
      <c r="N381" s="272"/>
      <c r="O381" s="272"/>
      <c r="P381" s="272"/>
      <c r="Q381" s="272"/>
      <c r="R381" s="272"/>
      <c r="S381" s="272"/>
      <c r="T381" s="27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74" t="s">
        <v>210</v>
      </c>
      <c r="AU381" s="274" t="s">
        <v>89</v>
      </c>
      <c r="AV381" s="14" t="s">
        <v>89</v>
      </c>
      <c r="AW381" s="14" t="s">
        <v>36</v>
      </c>
      <c r="AX381" s="14" t="s">
        <v>80</v>
      </c>
      <c r="AY381" s="274" t="s">
        <v>135</v>
      </c>
    </row>
    <row r="382" s="13" customFormat="1">
      <c r="A382" s="13"/>
      <c r="B382" s="254"/>
      <c r="C382" s="255"/>
      <c r="D382" s="238" t="s">
        <v>210</v>
      </c>
      <c r="E382" s="256" t="s">
        <v>1</v>
      </c>
      <c r="F382" s="257" t="s">
        <v>418</v>
      </c>
      <c r="G382" s="255"/>
      <c r="H382" s="256" t="s">
        <v>1</v>
      </c>
      <c r="I382" s="258"/>
      <c r="J382" s="255"/>
      <c r="K382" s="255"/>
      <c r="L382" s="259"/>
      <c r="M382" s="260"/>
      <c r="N382" s="261"/>
      <c r="O382" s="261"/>
      <c r="P382" s="261"/>
      <c r="Q382" s="261"/>
      <c r="R382" s="261"/>
      <c r="S382" s="261"/>
      <c r="T382" s="26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63" t="s">
        <v>210</v>
      </c>
      <c r="AU382" s="263" t="s">
        <v>89</v>
      </c>
      <c r="AV382" s="13" t="s">
        <v>21</v>
      </c>
      <c r="AW382" s="13" t="s">
        <v>36</v>
      </c>
      <c r="AX382" s="13" t="s">
        <v>80</v>
      </c>
      <c r="AY382" s="263" t="s">
        <v>135</v>
      </c>
    </row>
    <row r="383" s="14" customFormat="1">
      <c r="A383" s="14"/>
      <c r="B383" s="264"/>
      <c r="C383" s="265"/>
      <c r="D383" s="238" t="s">
        <v>210</v>
      </c>
      <c r="E383" s="266" t="s">
        <v>1</v>
      </c>
      <c r="F383" s="267" t="s">
        <v>419</v>
      </c>
      <c r="G383" s="265"/>
      <c r="H383" s="268">
        <v>32</v>
      </c>
      <c r="I383" s="269"/>
      <c r="J383" s="265"/>
      <c r="K383" s="265"/>
      <c r="L383" s="270"/>
      <c r="M383" s="271"/>
      <c r="N383" s="272"/>
      <c r="O383" s="272"/>
      <c r="P383" s="272"/>
      <c r="Q383" s="272"/>
      <c r="R383" s="272"/>
      <c r="S383" s="272"/>
      <c r="T383" s="27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74" t="s">
        <v>210</v>
      </c>
      <c r="AU383" s="274" t="s">
        <v>89</v>
      </c>
      <c r="AV383" s="14" t="s">
        <v>89</v>
      </c>
      <c r="AW383" s="14" t="s">
        <v>36</v>
      </c>
      <c r="AX383" s="14" t="s">
        <v>80</v>
      </c>
      <c r="AY383" s="274" t="s">
        <v>135</v>
      </c>
    </row>
    <row r="384" s="15" customFormat="1">
      <c r="A384" s="15"/>
      <c r="B384" s="275"/>
      <c r="C384" s="276"/>
      <c r="D384" s="238" t="s">
        <v>210</v>
      </c>
      <c r="E384" s="277" t="s">
        <v>1</v>
      </c>
      <c r="F384" s="278" t="s">
        <v>226</v>
      </c>
      <c r="G384" s="276"/>
      <c r="H384" s="279">
        <v>5183</v>
      </c>
      <c r="I384" s="280"/>
      <c r="J384" s="276"/>
      <c r="K384" s="276"/>
      <c r="L384" s="281"/>
      <c r="M384" s="282"/>
      <c r="N384" s="283"/>
      <c r="O384" s="283"/>
      <c r="P384" s="283"/>
      <c r="Q384" s="283"/>
      <c r="R384" s="283"/>
      <c r="S384" s="283"/>
      <c r="T384" s="284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85" t="s">
        <v>210</v>
      </c>
      <c r="AU384" s="285" t="s">
        <v>89</v>
      </c>
      <c r="AV384" s="15" t="s">
        <v>134</v>
      </c>
      <c r="AW384" s="15" t="s">
        <v>36</v>
      </c>
      <c r="AX384" s="15" t="s">
        <v>21</v>
      </c>
      <c r="AY384" s="285" t="s">
        <v>135</v>
      </c>
    </row>
    <row r="385" s="2" customFormat="1" ht="33" customHeight="1">
      <c r="A385" s="38"/>
      <c r="B385" s="39"/>
      <c r="C385" s="225" t="s">
        <v>450</v>
      </c>
      <c r="D385" s="225" t="s">
        <v>136</v>
      </c>
      <c r="E385" s="226" t="s">
        <v>451</v>
      </c>
      <c r="F385" s="227" t="s">
        <v>452</v>
      </c>
      <c r="G385" s="228" t="s">
        <v>305</v>
      </c>
      <c r="H385" s="229">
        <v>5039</v>
      </c>
      <c r="I385" s="230"/>
      <c r="J385" s="231">
        <f>ROUND(I385*H385,2)</f>
        <v>0</v>
      </c>
      <c r="K385" s="227" t="s">
        <v>208</v>
      </c>
      <c r="L385" s="44"/>
      <c r="M385" s="232" t="s">
        <v>1</v>
      </c>
      <c r="N385" s="233" t="s">
        <v>45</v>
      </c>
      <c r="O385" s="91"/>
      <c r="P385" s="234">
        <f>O385*H385</f>
        <v>0</v>
      </c>
      <c r="Q385" s="234">
        <v>0</v>
      </c>
      <c r="R385" s="234">
        <f>Q385*H385</f>
        <v>0</v>
      </c>
      <c r="S385" s="234">
        <v>0</v>
      </c>
      <c r="T385" s="235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6" t="s">
        <v>134</v>
      </c>
      <c r="AT385" s="236" t="s">
        <v>136</v>
      </c>
      <c r="AU385" s="236" t="s">
        <v>89</v>
      </c>
      <c r="AY385" s="17" t="s">
        <v>135</v>
      </c>
      <c r="BE385" s="237">
        <f>IF(N385="základní",J385,0)</f>
        <v>0</v>
      </c>
      <c r="BF385" s="237">
        <f>IF(N385="snížená",J385,0)</f>
        <v>0</v>
      </c>
      <c r="BG385" s="237">
        <f>IF(N385="zákl. přenesená",J385,0)</f>
        <v>0</v>
      </c>
      <c r="BH385" s="237">
        <f>IF(N385="sníž. přenesená",J385,0)</f>
        <v>0</v>
      </c>
      <c r="BI385" s="237">
        <f>IF(N385="nulová",J385,0)</f>
        <v>0</v>
      </c>
      <c r="BJ385" s="17" t="s">
        <v>21</v>
      </c>
      <c r="BK385" s="237">
        <f>ROUND(I385*H385,2)</f>
        <v>0</v>
      </c>
      <c r="BL385" s="17" t="s">
        <v>134</v>
      </c>
      <c r="BM385" s="236" t="s">
        <v>453</v>
      </c>
    </row>
    <row r="386" s="13" customFormat="1">
      <c r="A386" s="13"/>
      <c r="B386" s="254"/>
      <c r="C386" s="255"/>
      <c r="D386" s="238" t="s">
        <v>210</v>
      </c>
      <c r="E386" s="256" t="s">
        <v>1</v>
      </c>
      <c r="F386" s="257" t="s">
        <v>454</v>
      </c>
      <c r="G386" s="255"/>
      <c r="H386" s="256" t="s">
        <v>1</v>
      </c>
      <c r="I386" s="258"/>
      <c r="J386" s="255"/>
      <c r="K386" s="255"/>
      <c r="L386" s="259"/>
      <c r="M386" s="260"/>
      <c r="N386" s="261"/>
      <c r="O386" s="261"/>
      <c r="P386" s="261"/>
      <c r="Q386" s="261"/>
      <c r="R386" s="261"/>
      <c r="S386" s="261"/>
      <c r="T386" s="26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3" t="s">
        <v>210</v>
      </c>
      <c r="AU386" s="263" t="s">
        <v>89</v>
      </c>
      <c r="AV386" s="13" t="s">
        <v>21</v>
      </c>
      <c r="AW386" s="13" t="s">
        <v>36</v>
      </c>
      <c r="AX386" s="13" t="s">
        <v>80</v>
      </c>
      <c r="AY386" s="263" t="s">
        <v>135</v>
      </c>
    </row>
    <row r="387" s="13" customFormat="1">
      <c r="A387" s="13"/>
      <c r="B387" s="254"/>
      <c r="C387" s="255"/>
      <c r="D387" s="238" t="s">
        <v>210</v>
      </c>
      <c r="E387" s="256" t="s">
        <v>1</v>
      </c>
      <c r="F387" s="257" t="s">
        <v>455</v>
      </c>
      <c r="G387" s="255"/>
      <c r="H387" s="256" t="s">
        <v>1</v>
      </c>
      <c r="I387" s="258"/>
      <c r="J387" s="255"/>
      <c r="K387" s="255"/>
      <c r="L387" s="259"/>
      <c r="M387" s="260"/>
      <c r="N387" s="261"/>
      <c r="O387" s="261"/>
      <c r="P387" s="261"/>
      <c r="Q387" s="261"/>
      <c r="R387" s="261"/>
      <c r="S387" s="261"/>
      <c r="T387" s="26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3" t="s">
        <v>210</v>
      </c>
      <c r="AU387" s="263" t="s">
        <v>89</v>
      </c>
      <c r="AV387" s="13" t="s">
        <v>21</v>
      </c>
      <c r="AW387" s="13" t="s">
        <v>36</v>
      </c>
      <c r="AX387" s="13" t="s">
        <v>80</v>
      </c>
      <c r="AY387" s="263" t="s">
        <v>135</v>
      </c>
    </row>
    <row r="388" s="13" customFormat="1">
      <c r="A388" s="13"/>
      <c r="B388" s="254"/>
      <c r="C388" s="255"/>
      <c r="D388" s="238" t="s">
        <v>210</v>
      </c>
      <c r="E388" s="256" t="s">
        <v>1</v>
      </c>
      <c r="F388" s="257" t="s">
        <v>392</v>
      </c>
      <c r="G388" s="255"/>
      <c r="H388" s="256" t="s">
        <v>1</v>
      </c>
      <c r="I388" s="258"/>
      <c r="J388" s="255"/>
      <c r="K388" s="255"/>
      <c r="L388" s="259"/>
      <c r="M388" s="260"/>
      <c r="N388" s="261"/>
      <c r="O388" s="261"/>
      <c r="P388" s="261"/>
      <c r="Q388" s="261"/>
      <c r="R388" s="261"/>
      <c r="S388" s="261"/>
      <c r="T388" s="26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3" t="s">
        <v>210</v>
      </c>
      <c r="AU388" s="263" t="s">
        <v>89</v>
      </c>
      <c r="AV388" s="13" t="s">
        <v>21</v>
      </c>
      <c r="AW388" s="13" t="s">
        <v>36</v>
      </c>
      <c r="AX388" s="13" t="s">
        <v>80</v>
      </c>
      <c r="AY388" s="263" t="s">
        <v>135</v>
      </c>
    </row>
    <row r="389" s="13" customFormat="1">
      <c r="A389" s="13"/>
      <c r="B389" s="254"/>
      <c r="C389" s="255"/>
      <c r="D389" s="238" t="s">
        <v>210</v>
      </c>
      <c r="E389" s="256" t="s">
        <v>1</v>
      </c>
      <c r="F389" s="257" t="s">
        <v>399</v>
      </c>
      <c r="G389" s="255"/>
      <c r="H389" s="256" t="s">
        <v>1</v>
      </c>
      <c r="I389" s="258"/>
      <c r="J389" s="255"/>
      <c r="K389" s="255"/>
      <c r="L389" s="259"/>
      <c r="M389" s="260"/>
      <c r="N389" s="261"/>
      <c r="O389" s="261"/>
      <c r="P389" s="261"/>
      <c r="Q389" s="261"/>
      <c r="R389" s="261"/>
      <c r="S389" s="261"/>
      <c r="T389" s="26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3" t="s">
        <v>210</v>
      </c>
      <c r="AU389" s="263" t="s">
        <v>89</v>
      </c>
      <c r="AV389" s="13" t="s">
        <v>21</v>
      </c>
      <c r="AW389" s="13" t="s">
        <v>36</v>
      </c>
      <c r="AX389" s="13" t="s">
        <v>80</v>
      </c>
      <c r="AY389" s="263" t="s">
        <v>135</v>
      </c>
    </row>
    <row r="390" s="13" customFormat="1">
      <c r="A390" s="13"/>
      <c r="B390" s="254"/>
      <c r="C390" s="255"/>
      <c r="D390" s="238" t="s">
        <v>210</v>
      </c>
      <c r="E390" s="256" t="s">
        <v>1</v>
      </c>
      <c r="F390" s="257" t="s">
        <v>270</v>
      </c>
      <c r="G390" s="255"/>
      <c r="H390" s="256" t="s">
        <v>1</v>
      </c>
      <c r="I390" s="258"/>
      <c r="J390" s="255"/>
      <c r="K390" s="255"/>
      <c r="L390" s="259"/>
      <c r="M390" s="260"/>
      <c r="N390" s="261"/>
      <c r="O390" s="261"/>
      <c r="P390" s="261"/>
      <c r="Q390" s="261"/>
      <c r="R390" s="261"/>
      <c r="S390" s="261"/>
      <c r="T390" s="26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63" t="s">
        <v>210</v>
      </c>
      <c r="AU390" s="263" t="s">
        <v>89</v>
      </c>
      <c r="AV390" s="13" t="s">
        <v>21</v>
      </c>
      <c r="AW390" s="13" t="s">
        <v>36</v>
      </c>
      <c r="AX390" s="13" t="s">
        <v>80</v>
      </c>
      <c r="AY390" s="263" t="s">
        <v>135</v>
      </c>
    </row>
    <row r="391" s="13" customFormat="1">
      <c r="A391" s="13"/>
      <c r="B391" s="254"/>
      <c r="C391" s="255"/>
      <c r="D391" s="238" t="s">
        <v>210</v>
      </c>
      <c r="E391" s="256" t="s">
        <v>1</v>
      </c>
      <c r="F391" s="257" t="s">
        <v>394</v>
      </c>
      <c r="G391" s="255"/>
      <c r="H391" s="256" t="s">
        <v>1</v>
      </c>
      <c r="I391" s="258"/>
      <c r="J391" s="255"/>
      <c r="K391" s="255"/>
      <c r="L391" s="259"/>
      <c r="M391" s="260"/>
      <c r="N391" s="261"/>
      <c r="O391" s="261"/>
      <c r="P391" s="261"/>
      <c r="Q391" s="261"/>
      <c r="R391" s="261"/>
      <c r="S391" s="261"/>
      <c r="T391" s="26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63" t="s">
        <v>210</v>
      </c>
      <c r="AU391" s="263" t="s">
        <v>89</v>
      </c>
      <c r="AV391" s="13" t="s">
        <v>21</v>
      </c>
      <c r="AW391" s="13" t="s">
        <v>36</v>
      </c>
      <c r="AX391" s="13" t="s">
        <v>80</v>
      </c>
      <c r="AY391" s="263" t="s">
        <v>135</v>
      </c>
    </row>
    <row r="392" s="13" customFormat="1">
      <c r="A392" s="13"/>
      <c r="B392" s="254"/>
      <c r="C392" s="255"/>
      <c r="D392" s="238" t="s">
        <v>210</v>
      </c>
      <c r="E392" s="256" t="s">
        <v>1</v>
      </c>
      <c r="F392" s="257" t="s">
        <v>414</v>
      </c>
      <c r="G392" s="255"/>
      <c r="H392" s="256" t="s">
        <v>1</v>
      </c>
      <c r="I392" s="258"/>
      <c r="J392" s="255"/>
      <c r="K392" s="255"/>
      <c r="L392" s="259"/>
      <c r="M392" s="260"/>
      <c r="N392" s="261"/>
      <c r="O392" s="261"/>
      <c r="P392" s="261"/>
      <c r="Q392" s="261"/>
      <c r="R392" s="261"/>
      <c r="S392" s="261"/>
      <c r="T392" s="26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63" t="s">
        <v>210</v>
      </c>
      <c r="AU392" s="263" t="s">
        <v>89</v>
      </c>
      <c r="AV392" s="13" t="s">
        <v>21</v>
      </c>
      <c r="AW392" s="13" t="s">
        <v>36</v>
      </c>
      <c r="AX392" s="13" t="s">
        <v>80</v>
      </c>
      <c r="AY392" s="263" t="s">
        <v>135</v>
      </c>
    </row>
    <row r="393" s="14" customFormat="1">
      <c r="A393" s="14"/>
      <c r="B393" s="264"/>
      <c r="C393" s="265"/>
      <c r="D393" s="238" t="s">
        <v>210</v>
      </c>
      <c r="E393" s="266" t="s">
        <v>1</v>
      </c>
      <c r="F393" s="267" t="s">
        <v>456</v>
      </c>
      <c r="G393" s="265"/>
      <c r="H393" s="268">
        <v>4851</v>
      </c>
      <c r="I393" s="269"/>
      <c r="J393" s="265"/>
      <c r="K393" s="265"/>
      <c r="L393" s="270"/>
      <c r="M393" s="271"/>
      <c r="N393" s="272"/>
      <c r="O393" s="272"/>
      <c r="P393" s="272"/>
      <c r="Q393" s="272"/>
      <c r="R393" s="272"/>
      <c r="S393" s="272"/>
      <c r="T393" s="27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74" t="s">
        <v>210</v>
      </c>
      <c r="AU393" s="274" t="s">
        <v>89</v>
      </c>
      <c r="AV393" s="14" t="s">
        <v>89</v>
      </c>
      <c r="AW393" s="14" t="s">
        <v>36</v>
      </c>
      <c r="AX393" s="14" t="s">
        <v>80</v>
      </c>
      <c r="AY393" s="274" t="s">
        <v>135</v>
      </c>
    </row>
    <row r="394" s="13" customFormat="1">
      <c r="A394" s="13"/>
      <c r="B394" s="254"/>
      <c r="C394" s="255"/>
      <c r="D394" s="238" t="s">
        <v>210</v>
      </c>
      <c r="E394" s="256" t="s">
        <v>1</v>
      </c>
      <c r="F394" s="257" t="s">
        <v>416</v>
      </c>
      <c r="G394" s="255"/>
      <c r="H394" s="256" t="s">
        <v>1</v>
      </c>
      <c r="I394" s="258"/>
      <c r="J394" s="255"/>
      <c r="K394" s="255"/>
      <c r="L394" s="259"/>
      <c r="M394" s="260"/>
      <c r="N394" s="261"/>
      <c r="O394" s="261"/>
      <c r="P394" s="261"/>
      <c r="Q394" s="261"/>
      <c r="R394" s="261"/>
      <c r="S394" s="261"/>
      <c r="T394" s="26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63" t="s">
        <v>210</v>
      </c>
      <c r="AU394" s="263" t="s">
        <v>89</v>
      </c>
      <c r="AV394" s="13" t="s">
        <v>21</v>
      </c>
      <c r="AW394" s="13" t="s">
        <v>36</v>
      </c>
      <c r="AX394" s="13" t="s">
        <v>80</v>
      </c>
      <c r="AY394" s="263" t="s">
        <v>135</v>
      </c>
    </row>
    <row r="395" s="14" customFormat="1">
      <c r="A395" s="14"/>
      <c r="B395" s="264"/>
      <c r="C395" s="265"/>
      <c r="D395" s="238" t="s">
        <v>210</v>
      </c>
      <c r="E395" s="266" t="s">
        <v>1</v>
      </c>
      <c r="F395" s="267" t="s">
        <v>417</v>
      </c>
      <c r="G395" s="265"/>
      <c r="H395" s="268">
        <v>156</v>
      </c>
      <c r="I395" s="269"/>
      <c r="J395" s="265"/>
      <c r="K395" s="265"/>
      <c r="L395" s="270"/>
      <c r="M395" s="271"/>
      <c r="N395" s="272"/>
      <c r="O395" s="272"/>
      <c r="P395" s="272"/>
      <c r="Q395" s="272"/>
      <c r="R395" s="272"/>
      <c r="S395" s="272"/>
      <c r="T395" s="27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74" t="s">
        <v>210</v>
      </c>
      <c r="AU395" s="274" t="s">
        <v>89</v>
      </c>
      <c r="AV395" s="14" t="s">
        <v>89</v>
      </c>
      <c r="AW395" s="14" t="s">
        <v>36</v>
      </c>
      <c r="AX395" s="14" t="s">
        <v>80</v>
      </c>
      <c r="AY395" s="274" t="s">
        <v>135</v>
      </c>
    </row>
    <row r="396" s="13" customFormat="1">
      <c r="A396" s="13"/>
      <c r="B396" s="254"/>
      <c r="C396" s="255"/>
      <c r="D396" s="238" t="s">
        <v>210</v>
      </c>
      <c r="E396" s="256" t="s">
        <v>1</v>
      </c>
      <c r="F396" s="257" t="s">
        <v>418</v>
      </c>
      <c r="G396" s="255"/>
      <c r="H396" s="256" t="s">
        <v>1</v>
      </c>
      <c r="I396" s="258"/>
      <c r="J396" s="255"/>
      <c r="K396" s="255"/>
      <c r="L396" s="259"/>
      <c r="M396" s="260"/>
      <c r="N396" s="261"/>
      <c r="O396" s="261"/>
      <c r="P396" s="261"/>
      <c r="Q396" s="261"/>
      <c r="R396" s="261"/>
      <c r="S396" s="261"/>
      <c r="T396" s="26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63" t="s">
        <v>210</v>
      </c>
      <c r="AU396" s="263" t="s">
        <v>89</v>
      </c>
      <c r="AV396" s="13" t="s">
        <v>21</v>
      </c>
      <c r="AW396" s="13" t="s">
        <v>36</v>
      </c>
      <c r="AX396" s="13" t="s">
        <v>80</v>
      </c>
      <c r="AY396" s="263" t="s">
        <v>135</v>
      </c>
    </row>
    <row r="397" s="14" customFormat="1">
      <c r="A397" s="14"/>
      <c r="B397" s="264"/>
      <c r="C397" s="265"/>
      <c r="D397" s="238" t="s">
        <v>210</v>
      </c>
      <c r="E397" s="266" t="s">
        <v>1</v>
      </c>
      <c r="F397" s="267" t="s">
        <v>419</v>
      </c>
      <c r="G397" s="265"/>
      <c r="H397" s="268">
        <v>32</v>
      </c>
      <c r="I397" s="269"/>
      <c r="J397" s="265"/>
      <c r="K397" s="265"/>
      <c r="L397" s="270"/>
      <c r="M397" s="271"/>
      <c r="N397" s="272"/>
      <c r="O397" s="272"/>
      <c r="P397" s="272"/>
      <c r="Q397" s="272"/>
      <c r="R397" s="272"/>
      <c r="S397" s="272"/>
      <c r="T397" s="27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74" t="s">
        <v>210</v>
      </c>
      <c r="AU397" s="274" t="s">
        <v>89</v>
      </c>
      <c r="AV397" s="14" t="s">
        <v>89</v>
      </c>
      <c r="AW397" s="14" t="s">
        <v>36</v>
      </c>
      <c r="AX397" s="14" t="s">
        <v>80</v>
      </c>
      <c r="AY397" s="274" t="s">
        <v>135</v>
      </c>
    </row>
    <row r="398" s="15" customFormat="1">
      <c r="A398" s="15"/>
      <c r="B398" s="275"/>
      <c r="C398" s="276"/>
      <c r="D398" s="238" t="s">
        <v>210</v>
      </c>
      <c r="E398" s="277" t="s">
        <v>1</v>
      </c>
      <c r="F398" s="278" t="s">
        <v>226</v>
      </c>
      <c r="G398" s="276"/>
      <c r="H398" s="279">
        <v>5039</v>
      </c>
      <c r="I398" s="280"/>
      <c r="J398" s="276"/>
      <c r="K398" s="276"/>
      <c r="L398" s="281"/>
      <c r="M398" s="282"/>
      <c r="N398" s="283"/>
      <c r="O398" s="283"/>
      <c r="P398" s="283"/>
      <c r="Q398" s="283"/>
      <c r="R398" s="283"/>
      <c r="S398" s="283"/>
      <c r="T398" s="284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85" t="s">
        <v>210</v>
      </c>
      <c r="AU398" s="285" t="s">
        <v>89</v>
      </c>
      <c r="AV398" s="15" t="s">
        <v>134</v>
      </c>
      <c r="AW398" s="15" t="s">
        <v>36</v>
      </c>
      <c r="AX398" s="15" t="s">
        <v>21</v>
      </c>
      <c r="AY398" s="285" t="s">
        <v>135</v>
      </c>
    </row>
    <row r="399" s="11" customFormat="1" ht="22.8" customHeight="1">
      <c r="A399" s="11"/>
      <c r="B399" s="211"/>
      <c r="C399" s="212"/>
      <c r="D399" s="213" t="s">
        <v>79</v>
      </c>
      <c r="E399" s="252" t="s">
        <v>170</v>
      </c>
      <c r="F399" s="252" t="s">
        <v>457</v>
      </c>
      <c r="G399" s="212"/>
      <c r="H399" s="212"/>
      <c r="I399" s="215"/>
      <c r="J399" s="253">
        <f>BK399</f>
        <v>0</v>
      </c>
      <c r="K399" s="212"/>
      <c r="L399" s="217"/>
      <c r="M399" s="218"/>
      <c r="N399" s="219"/>
      <c r="O399" s="219"/>
      <c r="P399" s="220">
        <f>SUM(P400:P405)</f>
        <v>0</v>
      </c>
      <c r="Q399" s="219"/>
      <c r="R399" s="220">
        <f>SUM(R400:R405)</f>
        <v>0.00216</v>
      </c>
      <c r="S399" s="219"/>
      <c r="T399" s="221">
        <f>SUM(T400:T405)</f>
        <v>0</v>
      </c>
      <c r="U399" s="11"/>
      <c r="V399" s="11"/>
      <c r="W399" s="11"/>
      <c r="X399" s="11"/>
      <c r="Y399" s="11"/>
      <c r="Z399" s="11"/>
      <c r="AA399" s="11"/>
      <c r="AB399" s="11"/>
      <c r="AC399" s="11"/>
      <c r="AD399" s="11"/>
      <c r="AE399" s="11"/>
      <c r="AR399" s="222" t="s">
        <v>21</v>
      </c>
      <c r="AT399" s="223" t="s">
        <v>79</v>
      </c>
      <c r="AU399" s="223" t="s">
        <v>21</v>
      </c>
      <c r="AY399" s="222" t="s">
        <v>135</v>
      </c>
      <c r="BK399" s="224">
        <f>SUM(BK400:BK405)</f>
        <v>0</v>
      </c>
    </row>
    <row r="400" s="2" customFormat="1">
      <c r="A400" s="38"/>
      <c r="B400" s="39"/>
      <c r="C400" s="225" t="s">
        <v>458</v>
      </c>
      <c r="D400" s="225" t="s">
        <v>136</v>
      </c>
      <c r="E400" s="226" t="s">
        <v>459</v>
      </c>
      <c r="F400" s="227" t="s">
        <v>460</v>
      </c>
      <c r="G400" s="228" t="s">
        <v>207</v>
      </c>
      <c r="H400" s="229">
        <v>16</v>
      </c>
      <c r="I400" s="230"/>
      <c r="J400" s="231">
        <f>ROUND(I400*H400,2)</f>
        <v>0</v>
      </c>
      <c r="K400" s="227" t="s">
        <v>208</v>
      </c>
      <c r="L400" s="44"/>
      <c r="M400" s="232" t="s">
        <v>1</v>
      </c>
      <c r="N400" s="233" t="s">
        <v>45</v>
      </c>
      <c r="O400" s="91"/>
      <c r="P400" s="234">
        <f>O400*H400</f>
        <v>0</v>
      </c>
      <c r="Q400" s="234">
        <v>8.0000000000000007E-05</v>
      </c>
      <c r="R400" s="234">
        <f>Q400*H400</f>
        <v>0.0012800000000000001</v>
      </c>
      <c r="S400" s="234">
        <v>0</v>
      </c>
      <c r="T400" s="235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36" t="s">
        <v>134</v>
      </c>
      <c r="AT400" s="236" t="s">
        <v>136</v>
      </c>
      <c r="AU400" s="236" t="s">
        <v>89</v>
      </c>
      <c r="AY400" s="17" t="s">
        <v>135</v>
      </c>
      <c r="BE400" s="237">
        <f>IF(N400="základní",J400,0)</f>
        <v>0</v>
      </c>
      <c r="BF400" s="237">
        <f>IF(N400="snížená",J400,0)</f>
        <v>0</v>
      </c>
      <c r="BG400" s="237">
        <f>IF(N400="zákl. přenesená",J400,0)</f>
        <v>0</v>
      </c>
      <c r="BH400" s="237">
        <f>IF(N400="sníž. přenesená",J400,0)</f>
        <v>0</v>
      </c>
      <c r="BI400" s="237">
        <f>IF(N400="nulová",J400,0)</f>
        <v>0</v>
      </c>
      <c r="BJ400" s="17" t="s">
        <v>21</v>
      </c>
      <c r="BK400" s="237">
        <f>ROUND(I400*H400,2)</f>
        <v>0</v>
      </c>
      <c r="BL400" s="17" t="s">
        <v>134</v>
      </c>
      <c r="BM400" s="236" t="s">
        <v>461</v>
      </c>
    </row>
    <row r="401" s="13" customFormat="1">
      <c r="A401" s="13"/>
      <c r="B401" s="254"/>
      <c r="C401" s="255"/>
      <c r="D401" s="238" t="s">
        <v>210</v>
      </c>
      <c r="E401" s="256" t="s">
        <v>1</v>
      </c>
      <c r="F401" s="257" t="s">
        <v>462</v>
      </c>
      <c r="G401" s="255"/>
      <c r="H401" s="256" t="s">
        <v>1</v>
      </c>
      <c r="I401" s="258"/>
      <c r="J401" s="255"/>
      <c r="K401" s="255"/>
      <c r="L401" s="259"/>
      <c r="M401" s="260"/>
      <c r="N401" s="261"/>
      <c r="O401" s="261"/>
      <c r="P401" s="261"/>
      <c r="Q401" s="261"/>
      <c r="R401" s="261"/>
      <c r="S401" s="261"/>
      <c r="T401" s="26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63" t="s">
        <v>210</v>
      </c>
      <c r="AU401" s="263" t="s">
        <v>89</v>
      </c>
      <c r="AV401" s="13" t="s">
        <v>21</v>
      </c>
      <c r="AW401" s="13" t="s">
        <v>36</v>
      </c>
      <c r="AX401" s="13" t="s">
        <v>80</v>
      </c>
      <c r="AY401" s="263" t="s">
        <v>135</v>
      </c>
    </row>
    <row r="402" s="14" customFormat="1">
      <c r="A402" s="14"/>
      <c r="B402" s="264"/>
      <c r="C402" s="265"/>
      <c r="D402" s="238" t="s">
        <v>210</v>
      </c>
      <c r="E402" s="266" t="s">
        <v>1</v>
      </c>
      <c r="F402" s="267" t="s">
        <v>298</v>
      </c>
      <c r="G402" s="265"/>
      <c r="H402" s="268">
        <v>16</v>
      </c>
      <c r="I402" s="269"/>
      <c r="J402" s="265"/>
      <c r="K402" s="265"/>
      <c r="L402" s="270"/>
      <c r="M402" s="271"/>
      <c r="N402" s="272"/>
      <c r="O402" s="272"/>
      <c r="P402" s="272"/>
      <c r="Q402" s="272"/>
      <c r="R402" s="272"/>
      <c r="S402" s="272"/>
      <c r="T402" s="273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74" t="s">
        <v>210</v>
      </c>
      <c r="AU402" s="274" t="s">
        <v>89</v>
      </c>
      <c r="AV402" s="14" t="s">
        <v>89</v>
      </c>
      <c r="AW402" s="14" t="s">
        <v>36</v>
      </c>
      <c r="AX402" s="14" t="s">
        <v>21</v>
      </c>
      <c r="AY402" s="274" t="s">
        <v>135</v>
      </c>
    </row>
    <row r="403" s="2" customFormat="1" ht="21.75" customHeight="1">
      <c r="A403" s="38"/>
      <c r="B403" s="39"/>
      <c r="C403" s="225" t="s">
        <v>463</v>
      </c>
      <c r="D403" s="225" t="s">
        <v>136</v>
      </c>
      <c r="E403" s="226" t="s">
        <v>464</v>
      </c>
      <c r="F403" s="227" t="s">
        <v>465</v>
      </c>
      <c r="G403" s="228" t="s">
        <v>207</v>
      </c>
      <c r="H403" s="229">
        <v>4</v>
      </c>
      <c r="I403" s="230"/>
      <c r="J403" s="231">
        <f>ROUND(I403*H403,2)</f>
        <v>0</v>
      </c>
      <c r="K403" s="227" t="s">
        <v>208</v>
      </c>
      <c r="L403" s="44"/>
      <c r="M403" s="232" t="s">
        <v>1</v>
      </c>
      <c r="N403" s="233" t="s">
        <v>45</v>
      </c>
      <c r="O403" s="91"/>
      <c r="P403" s="234">
        <f>O403*H403</f>
        <v>0</v>
      </c>
      <c r="Q403" s="234">
        <v>0.00022000000000000001</v>
      </c>
      <c r="R403" s="234">
        <f>Q403*H403</f>
        <v>0.00088000000000000003</v>
      </c>
      <c r="S403" s="234">
        <v>0</v>
      </c>
      <c r="T403" s="235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6" t="s">
        <v>134</v>
      </c>
      <c r="AT403" s="236" t="s">
        <v>136</v>
      </c>
      <c r="AU403" s="236" t="s">
        <v>89</v>
      </c>
      <c r="AY403" s="17" t="s">
        <v>135</v>
      </c>
      <c r="BE403" s="237">
        <f>IF(N403="základní",J403,0)</f>
        <v>0</v>
      </c>
      <c r="BF403" s="237">
        <f>IF(N403="snížená",J403,0)</f>
        <v>0</v>
      </c>
      <c r="BG403" s="237">
        <f>IF(N403="zákl. přenesená",J403,0)</f>
        <v>0</v>
      </c>
      <c r="BH403" s="237">
        <f>IF(N403="sníž. přenesená",J403,0)</f>
        <v>0</v>
      </c>
      <c r="BI403" s="237">
        <f>IF(N403="nulová",J403,0)</f>
        <v>0</v>
      </c>
      <c r="BJ403" s="17" t="s">
        <v>21</v>
      </c>
      <c r="BK403" s="237">
        <f>ROUND(I403*H403,2)</f>
        <v>0</v>
      </c>
      <c r="BL403" s="17" t="s">
        <v>134</v>
      </c>
      <c r="BM403" s="236" t="s">
        <v>466</v>
      </c>
    </row>
    <row r="404" s="13" customFormat="1">
      <c r="A404" s="13"/>
      <c r="B404" s="254"/>
      <c r="C404" s="255"/>
      <c r="D404" s="238" t="s">
        <v>210</v>
      </c>
      <c r="E404" s="256" t="s">
        <v>1</v>
      </c>
      <c r="F404" s="257" t="s">
        <v>462</v>
      </c>
      <c r="G404" s="255"/>
      <c r="H404" s="256" t="s">
        <v>1</v>
      </c>
      <c r="I404" s="258"/>
      <c r="J404" s="255"/>
      <c r="K404" s="255"/>
      <c r="L404" s="259"/>
      <c r="M404" s="260"/>
      <c r="N404" s="261"/>
      <c r="O404" s="261"/>
      <c r="P404" s="261"/>
      <c r="Q404" s="261"/>
      <c r="R404" s="261"/>
      <c r="S404" s="261"/>
      <c r="T404" s="26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63" t="s">
        <v>210</v>
      </c>
      <c r="AU404" s="263" t="s">
        <v>89</v>
      </c>
      <c r="AV404" s="13" t="s">
        <v>21</v>
      </c>
      <c r="AW404" s="13" t="s">
        <v>36</v>
      </c>
      <c r="AX404" s="13" t="s">
        <v>80</v>
      </c>
      <c r="AY404" s="263" t="s">
        <v>135</v>
      </c>
    </row>
    <row r="405" s="14" customFormat="1">
      <c r="A405" s="14"/>
      <c r="B405" s="264"/>
      <c r="C405" s="265"/>
      <c r="D405" s="238" t="s">
        <v>210</v>
      </c>
      <c r="E405" s="266" t="s">
        <v>1</v>
      </c>
      <c r="F405" s="267" t="s">
        <v>134</v>
      </c>
      <c r="G405" s="265"/>
      <c r="H405" s="268">
        <v>4</v>
      </c>
      <c r="I405" s="269"/>
      <c r="J405" s="265"/>
      <c r="K405" s="265"/>
      <c r="L405" s="270"/>
      <c r="M405" s="271"/>
      <c r="N405" s="272"/>
      <c r="O405" s="272"/>
      <c r="P405" s="272"/>
      <c r="Q405" s="272"/>
      <c r="R405" s="272"/>
      <c r="S405" s="272"/>
      <c r="T405" s="27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74" t="s">
        <v>210</v>
      </c>
      <c r="AU405" s="274" t="s">
        <v>89</v>
      </c>
      <c r="AV405" s="14" t="s">
        <v>89</v>
      </c>
      <c r="AW405" s="14" t="s">
        <v>36</v>
      </c>
      <c r="AX405" s="14" t="s">
        <v>21</v>
      </c>
      <c r="AY405" s="274" t="s">
        <v>135</v>
      </c>
    </row>
    <row r="406" s="11" customFormat="1" ht="22.8" customHeight="1">
      <c r="A406" s="11"/>
      <c r="B406" s="211"/>
      <c r="C406" s="212"/>
      <c r="D406" s="213" t="s">
        <v>79</v>
      </c>
      <c r="E406" s="252" t="s">
        <v>175</v>
      </c>
      <c r="F406" s="252" t="s">
        <v>467</v>
      </c>
      <c r="G406" s="212"/>
      <c r="H406" s="212"/>
      <c r="I406" s="215"/>
      <c r="J406" s="253">
        <f>BK406</f>
        <v>0</v>
      </c>
      <c r="K406" s="212"/>
      <c r="L406" s="217"/>
      <c r="M406" s="218"/>
      <c r="N406" s="219"/>
      <c r="O406" s="219"/>
      <c r="P406" s="220">
        <f>SUM(P407:P431)</f>
        <v>0</v>
      </c>
      <c r="Q406" s="219"/>
      <c r="R406" s="220">
        <f>SUM(R407:R431)</f>
        <v>0.19336800000000004</v>
      </c>
      <c r="S406" s="219"/>
      <c r="T406" s="221">
        <f>SUM(T407:T431)</f>
        <v>100.78</v>
      </c>
      <c r="U406" s="11"/>
      <c r="V406" s="11"/>
      <c r="W406" s="11"/>
      <c r="X406" s="11"/>
      <c r="Y406" s="11"/>
      <c r="Z406" s="11"/>
      <c r="AA406" s="11"/>
      <c r="AB406" s="11"/>
      <c r="AC406" s="11"/>
      <c r="AD406" s="11"/>
      <c r="AE406" s="11"/>
      <c r="AR406" s="222" t="s">
        <v>21</v>
      </c>
      <c r="AT406" s="223" t="s">
        <v>79</v>
      </c>
      <c r="AU406" s="223" t="s">
        <v>21</v>
      </c>
      <c r="AY406" s="222" t="s">
        <v>135</v>
      </c>
      <c r="BK406" s="224">
        <f>SUM(BK407:BK431)</f>
        <v>0</v>
      </c>
    </row>
    <row r="407" s="2" customFormat="1">
      <c r="A407" s="38"/>
      <c r="B407" s="39"/>
      <c r="C407" s="225" t="s">
        <v>468</v>
      </c>
      <c r="D407" s="225" t="s">
        <v>136</v>
      </c>
      <c r="E407" s="226" t="s">
        <v>469</v>
      </c>
      <c r="F407" s="227" t="s">
        <v>470</v>
      </c>
      <c r="G407" s="228" t="s">
        <v>207</v>
      </c>
      <c r="H407" s="229">
        <v>4</v>
      </c>
      <c r="I407" s="230"/>
      <c r="J407" s="231">
        <f>ROUND(I407*H407,2)</f>
        <v>0</v>
      </c>
      <c r="K407" s="227" t="s">
        <v>208</v>
      </c>
      <c r="L407" s="44"/>
      <c r="M407" s="232" t="s">
        <v>1</v>
      </c>
      <c r="N407" s="233" t="s">
        <v>45</v>
      </c>
      <c r="O407" s="91"/>
      <c r="P407" s="234">
        <f>O407*H407</f>
        <v>0</v>
      </c>
      <c r="Q407" s="234">
        <v>3.0000000000000001E-05</v>
      </c>
      <c r="R407" s="234">
        <f>Q407*H407</f>
        <v>0.00012</v>
      </c>
      <c r="S407" s="234">
        <v>0</v>
      </c>
      <c r="T407" s="235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6" t="s">
        <v>134</v>
      </c>
      <c r="AT407" s="236" t="s">
        <v>136</v>
      </c>
      <c r="AU407" s="236" t="s">
        <v>89</v>
      </c>
      <c r="AY407" s="17" t="s">
        <v>135</v>
      </c>
      <c r="BE407" s="237">
        <f>IF(N407="základní",J407,0)</f>
        <v>0</v>
      </c>
      <c r="BF407" s="237">
        <f>IF(N407="snížená",J407,0)</f>
        <v>0</v>
      </c>
      <c r="BG407" s="237">
        <f>IF(N407="zákl. přenesená",J407,0)</f>
        <v>0</v>
      </c>
      <c r="BH407" s="237">
        <f>IF(N407="sníž. přenesená",J407,0)</f>
        <v>0</v>
      </c>
      <c r="BI407" s="237">
        <f>IF(N407="nulová",J407,0)</f>
        <v>0</v>
      </c>
      <c r="BJ407" s="17" t="s">
        <v>21</v>
      </c>
      <c r="BK407" s="237">
        <f>ROUND(I407*H407,2)</f>
        <v>0</v>
      </c>
      <c r="BL407" s="17" t="s">
        <v>134</v>
      </c>
      <c r="BM407" s="236" t="s">
        <v>471</v>
      </c>
    </row>
    <row r="408" s="13" customFormat="1">
      <c r="A408" s="13"/>
      <c r="B408" s="254"/>
      <c r="C408" s="255"/>
      <c r="D408" s="238" t="s">
        <v>210</v>
      </c>
      <c r="E408" s="256" t="s">
        <v>1</v>
      </c>
      <c r="F408" s="257" t="s">
        <v>472</v>
      </c>
      <c r="G408" s="255"/>
      <c r="H408" s="256" t="s">
        <v>1</v>
      </c>
      <c r="I408" s="258"/>
      <c r="J408" s="255"/>
      <c r="K408" s="255"/>
      <c r="L408" s="259"/>
      <c r="M408" s="260"/>
      <c r="N408" s="261"/>
      <c r="O408" s="261"/>
      <c r="P408" s="261"/>
      <c r="Q408" s="261"/>
      <c r="R408" s="261"/>
      <c r="S408" s="261"/>
      <c r="T408" s="26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63" t="s">
        <v>210</v>
      </c>
      <c r="AU408" s="263" t="s">
        <v>89</v>
      </c>
      <c r="AV408" s="13" t="s">
        <v>21</v>
      </c>
      <c r="AW408" s="13" t="s">
        <v>36</v>
      </c>
      <c r="AX408" s="13" t="s">
        <v>80</v>
      </c>
      <c r="AY408" s="263" t="s">
        <v>135</v>
      </c>
    </row>
    <row r="409" s="14" customFormat="1">
      <c r="A409" s="14"/>
      <c r="B409" s="264"/>
      <c r="C409" s="265"/>
      <c r="D409" s="238" t="s">
        <v>210</v>
      </c>
      <c r="E409" s="266" t="s">
        <v>1</v>
      </c>
      <c r="F409" s="267" t="s">
        <v>134</v>
      </c>
      <c r="G409" s="265"/>
      <c r="H409" s="268">
        <v>4</v>
      </c>
      <c r="I409" s="269"/>
      <c r="J409" s="265"/>
      <c r="K409" s="265"/>
      <c r="L409" s="270"/>
      <c r="M409" s="271"/>
      <c r="N409" s="272"/>
      <c r="O409" s="272"/>
      <c r="P409" s="272"/>
      <c r="Q409" s="272"/>
      <c r="R409" s="272"/>
      <c r="S409" s="272"/>
      <c r="T409" s="27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74" t="s">
        <v>210</v>
      </c>
      <c r="AU409" s="274" t="s">
        <v>89</v>
      </c>
      <c r="AV409" s="14" t="s">
        <v>89</v>
      </c>
      <c r="AW409" s="14" t="s">
        <v>36</v>
      </c>
      <c r="AX409" s="14" t="s">
        <v>21</v>
      </c>
      <c r="AY409" s="274" t="s">
        <v>135</v>
      </c>
    </row>
    <row r="410" s="2" customFormat="1" ht="16.5" customHeight="1">
      <c r="A410" s="38"/>
      <c r="B410" s="39"/>
      <c r="C410" s="286" t="s">
        <v>473</v>
      </c>
      <c r="D410" s="286" t="s">
        <v>272</v>
      </c>
      <c r="E410" s="287" t="s">
        <v>474</v>
      </c>
      <c r="F410" s="288" t="s">
        <v>475</v>
      </c>
      <c r="G410" s="289" t="s">
        <v>207</v>
      </c>
      <c r="H410" s="290">
        <v>4</v>
      </c>
      <c r="I410" s="291"/>
      <c r="J410" s="292">
        <f>ROUND(I410*H410,2)</f>
        <v>0</v>
      </c>
      <c r="K410" s="288" t="s">
        <v>208</v>
      </c>
      <c r="L410" s="293"/>
      <c r="M410" s="294" t="s">
        <v>1</v>
      </c>
      <c r="N410" s="295" t="s">
        <v>45</v>
      </c>
      <c r="O410" s="91"/>
      <c r="P410" s="234">
        <f>O410*H410</f>
        <v>0</v>
      </c>
      <c r="Q410" s="234">
        <v>0.0018</v>
      </c>
      <c r="R410" s="234">
        <f>Q410*H410</f>
        <v>0.0071999999999999998</v>
      </c>
      <c r="S410" s="234">
        <v>0</v>
      </c>
      <c r="T410" s="235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36" t="s">
        <v>170</v>
      </c>
      <c r="AT410" s="236" t="s">
        <v>272</v>
      </c>
      <c r="AU410" s="236" t="s">
        <v>89</v>
      </c>
      <c r="AY410" s="17" t="s">
        <v>135</v>
      </c>
      <c r="BE410" s="237">
        <f>IF(N410="základní",J410,0)</f>
        <v>0</v>
      </c>
      <c r="BF410" s="237">
        <f>IF(N410="snížená",J410,0)</f>
        <v>0</v>
      </c>
      <c r="BG410" s="237">
        <f>IF(N410="zákl. přenesená",J410,0)</f>
        <v>0</v>
      </c>
      <c r="BH410" s="237">
        <f>IF(N410="sníž. přenesená",J410,0)</f>
        <v>0</v>
      </c>
      <c r="BI410" s="237">
        <f>IF(N410="nulová",J410,0)</f>
        <v>0</v>
      </c>
      <c r="BJ410" s="17" t="s">
        <v>21</v>
      </c>
      <c r="BK410" s="237">
        <f>ROUND(I410*H410,2)</f>
        <v>0</v>
      </c>
      <c r="BL410" s="17" t="s">
        <v>134</v>
      </c>
      <c r="BM410" s="236" t="s">
        <v>476</v>
      </c>
    </row>
    <row r="411" s="2" customFormat="1">
      <c r="A411" s="38"/>
      <c r="B411" s="39"/>
      <c r="C411" s="225" t="s">
        <v>477</v>
      </c>
      <c r="D411" s="225" t="s">
        <v>136</v>
      </c>
      <c r="E411" s="226" t="s">
        <v>478</v>
      </c>
      <c r="F411" s="227" t="s">
        <v>479</v>
      </c>
      <c r="G411" s="228" t="s">
        <v>347</v>
      </c>
      <c r="H411" s="229">
        <v>72</v>
      </c>
      <c r="I411" s="230"/>
      <c r="J411" s="231">
        <f>ROUND(I411*H411,2)</f>
        <v>0</v>
      </c>
      <c r="K411" s="227" t="s">
        <v>208</v>
      </c>
      <c r="L411" s="44"/>
      <c r="M411" s="232" t="s">
        <v>1</v>
      </c>
      <c r="N411" s="233" t="s">
        <v>45</v>
      </c>
      <c r="O411" s="91"/>
      <c r="P411" s="234">
        <f>O411*H411</f>
        <v>0</v>
      </c>
      <c r="Q411" s="234">
        <v>0.00034000000000000002</v>
      </c>
      <c r="R411" s="234">
        <f>Q411*H411</f>
        <v>0.024480000000000002</v>
      </c>
      <c r="S411" s="234">
        <v>0</v>
      </c>
      <c r="T411" s="235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36" t="s">
        <v>134</v>
      </c>
      <c r="AT411" s="236" t="s">
        <v>136</v>
      </c>
      <c r="AU411" s="236" t="s">
        <v>89</v>
      </c>
      <c r="AY411" s="17" t="s">
        <v>135</v>
      </c>
      <c r="BE411" s="237">
        <f>IF(N411="základní",J411,0)</f>
        <v>0</v>
      </c>
      <c r="BF411" s="237">
        <f>IF(N411="snížená",J411,0)</f>
        <v>0</v>
      </c>
      <c r="BG411" s="237">
        <f>IF(N411="zákl. přenesená",J411,0)</f>
        <v>0</v>
      </c>
      <c r="BH411" s="237">
        <f>IF(N411="sníž. přenesená",J411,0)</f>
        <v>0</v>
      </c>
      <c r="BI411" s="237">
        <f>IF(N411="nulová",J411,0)</f>
        <v>0</v>
      </c>
      <c r="BJ411" s="17" t="s">
        <v>21</v>
      </c>
      <c r="BK411" s="237">
        <f>ROUND(I411*H411,2)</f>
        <v>0</v>
      </c>
      <c r="BL411" s="17" t="s">
        <v>134</v>
      </c>
      <c r="BM411" s="236" t="s">
        <v>480</v>
      </c>
    </row>
    <row r="412" s="13" customFormat="1">
      <c r="A412" s="13"/>
      <c r="B412" s="254"/>
      <c r="C412" s="255"/>
      <c r="D412" s="238" t="s">
        <v>210</v>
      </c>
      <c r="E412" s="256" t="s">
        <v>1</v>
      </c>
      <c r="F412" s="257" t="s">
        <v>481</v>
      </c>
      <c r="G412" s="255"/>
      <c r="H412" s="256" t="s">
        <v>1</v>
      </c>
      <c r="I412" s="258"/>
      <c r="J412" s="255"/>
      <c r="K412" s="255"/>
      <c r="L412" s="259"/>
      <c r="M412" s="260"/>
      <c r="N412" s="261"/>
      <c r="O412" s="261"/>
      <c r="P412" s="261"/>
      <c r="Q412" s="261"/>
      <c r="R412" s="261"/>
      <c r="S412" s="261"/>
      <c r="T412" s="26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3" t="s">
        <v>210</v>
      </c>
      <c r="AU412" s="263" t="s">
        <v>89</v>
      </c>
      <c r="AV412" s="13" t="s">
        <v>21</v>
      </c>
      <c r="AW412" s="13" t="s">
        <v>36</v>
      </c>
      <c r="AX412" s="13" t="s">
        <v>80</v>
      </c>
      <c r="AY412" s="263" t="s">
        <v>135</v>
      </c>
    </row>
    <row r="413" s="13" customFormat="1">
      <c r="A413" s="13"/>
      <c r="B413" s="254"/>
      <c r="C413" s="255"/>
      <c r="D413" s="238" t="s">
        <v>210</v>
      </c>
      <c r="E413" s="256" t="s">
        <v>1</v>
      </c>
      <c r="F413" s="257" t="s">
        <v>482</v>
      </c>
      <c r="G413" s="255"/>
      <c r="H413" s="256" t="s">
        <v>1</v>
      </c>
      <c r="I413" s="258"/>
      <c r="J413" s="255"/>
      <c r="K413" s="255"/>
      <c r="L413" s="259"/>
      <c r="M413" s="260"/>
      <c r="N413" s="261"/>
      <c r="O413" s="261"/>
      <c r="P413" s="261"/>
      <c r="Q413" s="261"/>
      <c r="R413" s="261"/>
      <c r="S413" s="261"/>
      <c r="T413" s="26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63" t="s">
        <v>210</v>
      </c>
      <c r="AU413" s="263" t="s">
        <v>89</v>
      </c>
      <c r="AV413" s="13" t="s">
        <v>21</v>
      </c>
      <c r="AW413" s="13" t="s">
        <v>36</v>
      </c>
      <c r="AX413" s="13" t="s">
        <v>80</v>
      </c>
      <c r="AY413" s="263" t="s">
        <v>135</v>
      </c>
    </row>
    <row r="414" s="13" customFormat="1">
      <c r="A414" s="13"/>
      <c r="B414" s="254"/>
      <c r="C414" s="255"/>
      <c r="D414" s="238" t="s">
        <v>210</v>
      </c>
      <c r="E414" s="256" t="s">
        <v>1</v>
      </c>
      <c r="F414" s="257" t="s">
        <v>483</v>
      </c>
      <c r="G414" s="255"/>
      <c r="H414" s="256" t="s">
        <v>1</v>
      </c>
      <c r="I414" s="258"/>
      <c r="J414" s="255"/>
      <c r="K414" s="255"/>
      <c r="L414" s="259"/>
      <c r="M414" s="260"/>
      <c r="N414" s="261"/>
      <c r="O414" s="261"/>
      <c r="P414" s="261"/>
      <c r="Q414" s="261"/>
      <c r="R414" s="261"/>
      <c r="S414" s="261"/>
      <c r="T414" s="26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3" t="s">
        <v>210</v>
      </c>
      <c r="AU414" s="263" t="s">
        <v>89</v>
      </c>
      <c r="AV414" s="13" t="s">
        <v>21</v>
      </c>
      <c r="AW414" s="13" t="s">
        <v>36</v>
      </c>
      <c r="AX414" s="13" t="s">
        <v>80</v>
      </c>
      <c r="AY414" s="263" t="s">
        <v>135</v>
      </c>
    </row>
    <row r="415" s="14" customFormat="1">
      <c r="A415" s="14"/>
      <c r="B415" s="264"/>
      <c r="C415" s="265"/>
      <c r="D415" s="238" t="s">
        <v>210</v>
      </c>
      <c r="E415" s="266" t="s">
        <v>1</v>
      </c>
      <c r="F415" s="267" t="s">
        <v>484</v>
      </c>
      <c r="G415" s="265"/>
      <c r="H415" s="268">
        <v>72</v>
      </c>
      <c r="I415" s="269"/>
      <c r="J415" s="265"/>
      <c r="K415" s="265"/>
      <c r="L415" s="270"/>
      <c r="M415" s="271"/>
      <c r="N415" s="272"/>
      <c r="O415" s="272"/>
      <c r="P415" s="272"/>
      <c r="Q415" s="272"/>
      <c r="R415" s="272"/>
      <c r="S415" s="272"/>
      <c r="T415" s="27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74" t="s">
        <v>210</v>
      </c>
      <c r="AU415" s="274" t="s">
        <v>89</v>
      </c>
      <c r="AV415" s="14" t="s">
        <v>89</v>
      </c>
      <c r="AW415" s="14" t="s">
        <v>36</v>
      </c>
      <c r="AX415" s="14" t="s">
        <v>80</v>
      </c>
      <c r="AY415" s="274" t="s">
        <v>135</v>
      </c>
    </row>
    <row r="416" s="15" customFormat="1">
      <c r="A416" s="15"/>
      <c r="B416" s="275"/>
      <c r="C416" s="276"/>
      <c r="D416" s="238" t="s">
        <v>210</v>
      </c>
      <c r="E416" s="277" t="s">
        <v>1</v>
      </c>
      <c r="F416" s="278" t="s">
        <v>226</v>
      </c>
      <c r="G416" s="276"/>
      <c r="H416" s="279">
        <v>72</v>
      </c>
      <c r="I416" s="280"/>
      <c r="J416" s="276"/>
      <c r="K416" s="276"/>
      <c r="L416" s="281"/>
      <c r="M416" s="282"/>
      <c r="N416" s="283"/>
      <c r="O416" s="283"/>
      <c r="P416" s="283"/>
      <c r="Q416" s="283"/>
      <c r="R416" s="283"/>
      <c r="S416" s="283"/>
      <c r="T416" s="284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85" t="s">
        <v>210</v>
      </c>
      <c r="AU416" s="285" t="s">
        <v>89</v>
      </c>
      <c r="AV416" s="15" t="s">
        <v>134</v>
      </c>
      <c r="AW416" s="15" t="s">
        <v>36</v>
      </c>
      <c r="AX416" s="15" t="s">
        <v>21</v>
      </c>
      <c r="AY416" s="285" t="s">
        <v>135</v>
      </c>
    </row>
    <row r="417" s="2" customFormat="1">
      <c r="A417" s="38"/>
      <c r="B417" s="39"/>
      <c r="C417" s="225" t="s">
        <v>485</v>
      </c>
      <c r="D417" s="225" t="s">
        <v>136</v>
      </c>
      <c r="E417" s="226" t="s">
        <v>486</v>
      </c>
      <c r="F417" s="227" t="s">
        <v>487</v>
      </c>
      <c r="G417" s="228" t="s">
        <v>305</v>
      </c>
      <c r="H417" s="229">
        <v>448.80000000000001</v>
      </c>
      <c r="I417" s="230"/>
      <c r="J417" s="231">
        <f>ROUND(I417*H417,2)</f>
        <v>0</v>
      </c>
      <c r="K417" s="227" t="s">
        <v>208</v>
      </c>
      <c r="L417" s="44"/>
      <c r="M417" s="232" t="s">
        <v>1</v>
      </c>
      <c r="N417" s="233" t="s">
        <v>45</v>
      </c>
      <c r="O417" s="91"/>
      <c r="P417" s="234">
        <f>O417*H417</f>
        <v>0</v>
      </c>
      <c r="Q417" s="234">
        <v>0.00036000000000000002</v>
      </c>
      <c r="R417" s="234">
        <f>Q417*H417</f>
        <v>0.16156800000000002</v>
      </c>
      <c r="S417" s="234">
        <v>0</v>
      </c>
      <c r="T417" s="235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6" t="s">
        <v>134</v>
      </c>
      <c r="AT417" s="236" t="s">
        <v>136</v>
      </c>
      <c r="AU417" s="236" t="s">
        <v>89</v>
      </c>
      <c r="AY417" s="17" t="s">
        <v>135</v>
      </c>
      <c r="BE417" s="237">
        <f>IF(N417="základní",J417,0)</f>
        <v>0</v>
      </c>
      <c r="BF417" s="237">
        <f>IF(N417="snížená",J417,0)</f>
        <v>0</v>
      </c>
      <c r="BG417" s="237">
        <f>IF(N417="zákl. přenesená",J417,0)</f>
        <v>0</v>
      </c>
      <c r="BH417" s="237">
        <f>IF(N417="sníž. přenesená",J417,0)</f>
        <v>0</v>
      </c>
      <c r="BI417" s="237">
        <f>IF(N417="nulová",J417,0)</f>
        <v>0</v>
      </c>
      <c r="BJ417" s="17" t="s">
        <v>21</v>
      </c>
      <c r="BK417" s="237">
        <f>ROUND(I417*H417,2)</f>
        <v>0</v>
      </c>
      <c r="BL417" s="17" t="s">
        <v>134</v>
      </c>
      <c r="BM417" s="236" t="s">
        <v>488</v>
      </c>
    </row>
    <row r="418" s="13" customFormat="1">
      <c r="A418" s="13"/>
      <c r="B418" s="254"/>
      <c r="C418" s="255"/>
      <c r="D418" s="238" t="s">
        <v>210</v>
      </c>
      <c r="E418" s="256" t="s">
        <v>1</v>
      </c>
      <c r="F418" s="257" t="s">
        <v>489</v>
      </c>
      <c r="G418" s="255"/>
      <c r="H418" s="256" t="s">
        <v>1</v>
      </c>
      <c r="I418" s="258"/>
      <c r="J418" s="255"/>
      <c r="K418" s="255"/>
      <c r="L418" s="259"/>
      <c r="M418" s="260"/>
      <c r="N418" s="261"/>
      <c r="O418" s="261"/>
      <c r="P418" s="261"/>
      <c r="Q418" s="261"/>
      <c r="R418" s="261"/>
      <c r="S418" s="261"/>
      <c r="T418" s="26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63" t="s">
        <v>210</v>
      </c>
      <c r="AU418" s="263" t="s">
        <v>89</v>
      </c>
      <c r="AV418" s="13" t="s">
        <v>21</v>
      </c>
      <c r="AW418" s="13" t="s">
        <v>36</v>
      </c>
      <c r="AX418" s="13" t="s">
        <v>80</v>
      </c>
      <c r="AY418" s="263" t="s">
        <v>135</v>
      </c>
    </row>
    <row r="419" s="13" customFormat="1">
      <c r="A419" s="13"/>
      <c r="B419" s="254"/>
      <c r="C419" s="255"/>
      <c r="D419" s="238" t="s">
        <v>210</v>
      </c>
      <c r="E419" s="256" t="s">
        <v>1</v>
      </c>
      <c r="F419" s="257" t="s">
        <v>490</v>
      </c>
      <c r="G419" s="255"/>
      <c r="H419" s="256" t="s">
        <v>1</v>
      </c>
      <c r="I419" s="258"/>
      <c r="J419" s="255"/>
      <c r="K419" s="255"/>
      <c r="L419" s="259"/>
      <c r="M419" s="260"/>
      <c r="N419" s="261"/>
      <c r="O419" s="261"/>
      <c r="P419" s="261"/>
      <c r="Q419" s="261"/>
      <c r="R419" s="261"/>
      <c r="S419" s="261"/>
      <c r="T419" s="26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63" t="s">
        <v>210</v>
      </c>
      <c r="AU419" s="263" t="s">
        <v>89</v>
      </c>
      <c r="AV419" s="13" t="s">
        <v>21</v>
      </c>
      <c r="AW419" s="13" t="s">
        <v>36</v>
      </c>
      <c r="AX419" s="13" t="s">
        <v>80</v>
      </c>
      <c r="AY419" s="263" t="s">
        <v>135</v>
      </c>
    </row>
    <row r="420" s="13" customFormat="1">
      <c r="A420" s="13"/>
      <c r="B420" s="254"/>
      <c r="C420" s="255"/>
      <c r="D420" s="238" t="s">
        <v>210</v>
      </c>
      <c r="E420" s="256" t="s">
        <v>1</v>
      </c>
      <c r="F420" s="257" t="s">
        <v>491</v>
      </c>
      <c r="G420" s="255"/>
      <c r="H420" s="256" t="s">
        <v>1</v>
      </c>
      <c r="I420" s="258"/>
      <c r="J420" s="255"/>
      <c r="K420" s="255"/>
      <c r="L420" s="259"/>
      <c r="M420" s="260"/>
      <c r="N420" s="261"/>
      <c r="O420" s="261"/>
      <c r="P420" s="261"/>
      <c r="Q420" s="261"/>
      <c r="R420" s="261"/>
      <c r="S420" s="261"/>
      <c r="T420" s="26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63" t="s">
        <v>210</v>
      </c>
      <c r="AU420" s="263" t="s">
        <v>89</v>
      </c>
      <c r="AV420" s="13" t="s">
        <v>21</v>
      </c>
      <c r="AW420" s="13" t="s">
        <v>36</v>
      </c>
      <c r="AX420" s="13" t="s">
        <v>80</v>
      </c>
      <c r="AY420" s="263" t="s">
        <v>135</v>
      </c>
    </row>
    <row r="421" s="13" customFormat="1">
      <c r="A421" s="13"/>
      <c r="B421" s="254"/>
      <c r="C421" s="255"/>
      <c r="D421" s="238" t="s">
        <v>210</v>
      </c>
      <c r="E421" s="256" t="s">
        <v>1</v>
      </c>
      <c r="F421" s="257" t="s">
        <v>492</v>
      </c>
      <c r="G421" s="255"/>
      <c r="H421" s="256" t="s">
        <v>1</v>
      </c>
      <c r="I421" s="258"/>
      <c r="J421" s="255"/>
      <c r="K421" s="255"/>
      <c r="L421" s="259"/>
      <c r="M421" s="260"/>
      <c r="N421" s="261"/>
      <c r="O421" s="261"/>
      <c r="P421" s="261"/>
      <c r="Q421" s="261"/>
      <c r="R421" s="261"/>
      <c r="S421" s="261"/>
      <c r="T421" s="26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63" t="s">
        <v>210</v>
      </c>
      <c r="AU421" s="263" t="s">
        <v>89</v>
      </c>
      <c r="AV421" s="13" t="s">
        <v>21</v>
      </c>
      <c r="AW421" s="13" t="s">
        <v>36</v>
      </c>
      <c r="AX421" s="13" t="s">
        <v>80</v>
      </c>
      <c r="AY421" s="263" t="s">
        <v>135</v>
      </c>
    </row>
    <row r="422" s="14" customFormat="1">
      <c r="A422" s="14"/>
      <c r="B422" s="264"/>
      <c r="C422" s="265"/>
      <c r="D422" s="238" t="s">
        <v>210</v>
      </c>
      <c r="E422" s="266" t="s">
        <v>1</v>
      </c>
      <c r="F422" s="267" t="s">
        <v>493</v>
      </c>
      <c r="G422" s="265"/>
      <c r="H422" s="268">
        <v>448.80000000000001</v>
      </c>
      <c r="I422" s="269"/>
      <c r="J422" s="265"/>
      <c r="K422" s="265"/>
      <c r="L422" s="270"/>
      <c r="M422" s="271"/>
      <c r="N422" s="272"/>
      <c r="O422" s="272"/>
      <c r="P422" s="272"/>
      <c r="Q422" s="272"/>
      <c r="R422" s="272"/>
      <c r="S422" s="272"/>
      <c r="T422" s="27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74" t="s">
        <v>210</v>
      </c>
      <c r="AU422" s="274" t="s">
        <v>89</v>
      </c>
      <c r="AV422" s="14" t="s">
        <v>89</v>
      </c>
      <c r="AW422" s="14" t="s">
        <v>36</v>
      </c>
      <c r="AX422" s="14" t="s">
        <v>80</v>
      </c>
      <c r="AY422" s="274" t="s">
        <v>135</v>
      </c>
    </row>
    <row r="423" s="15" customFormat="1">
      <c r="A423" s="15"/>
      <c r="B423" s="275"/>
      <c r="C423" s="276"/>
      <c r="D423" s="238" t="s">
        <v>210</v>
      </c>
      <c r="E423" s="277" t="s">
        <v>1</v>
      </c>
      <c r="F423" s="278" t="s">
        <v>226</v>
      </c>
      <c r="G423" s="276"/>
      <c r="H423" s="279">
        <v>448.80000000000001</v>
      </c>
      <c r="I423" s="280"/>
      <c r="J423" s="276"/>
      <c r="K423" s="276"/>
      <c r="L423" s="281"/>
      <c r="M423" s="282"/>
      <c r="N423" s="283"/>
      <c r="O423" s="283"/>
      <c r="P423" s="283"/>
      <c r="Q423" s="283"/>
      <c r="R423" s="283"/>
      <c r="S423" s="283"/>
      <c r="T423" s="284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85" t="s">
        <v>210</v>
      </c>
      <c r="AU423" s="285" t="s">
        <v>89</v>
      </c>
      <c r="AV423" s="15" t="s">
        <v>134</v>
      </c>
      <c r="AW423" s="15" t="s">
        <v>36</v>
      </c>
      <c r="AX423" s="15" t="s">
        <v>21</v>
      </c>
      <c r="AY423" s="285" t="s">
        <v>135</v>
      </c>
    </row>
    <row r="424" s="2" customFormat="1" ht="21.75" customHeight="1">
      <c r="A424" s="38"/>
      <c r="B424" s="39"/>
      <c r="C424" s="225" t="s">
        <v>494</v>
      </c>
      <c r="D424" s="225" t="s">
        <v>136</v>
      </c>
      <c r="E424" s="226" t="s">
        <v>495</v>
      </c>
      <c r="F424" s="227" t="s">
        <v>496</v>
      </c>
      <c r="G424" s="228" t="s">
        <v>347</v>
      </c>
      <c r="H424" s="229">
        <v>72</v>
      </c>
      <c r="I424" s="230"/>
      <c r="J424" s="231">
        <f>ROUND(I424*H424,2)</f>
        <v>0</v>
      </c>
      <c r="K424" s="227" t="s">
        <v>208</v>
      </c>
      <c r="L424" s="44"/>
      <c r="M424" s="232" t="s">
        <v>1</v>
      </c>
      <c r="N424" s="233" t="s">
        <v>45</v>
      </c>
      <c r="O424" s="91"/>
      <c r="P424" s="234">
        <f>O424*H424</f>
        <v>0</v>
      </c>
      <c r="Q424" s="234">
        <v>0</v>
      </c>
      <c r="R424" s="234">
        <f>Q424*H424</f>
        <v>0</v>
      </c>
      <c r="S424" s="234">
        <v>0</v>
      </c>
      <c r="T424" s="235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36" t="s">
        <v>134</v>
      </c>
      <c r="AT424" s="236" t="s">
        <v>136</v>
      </c>
      <c r="AU424" s="236" t="s">
        <v>89</v>
      </c>
      <c r="AY424" s="17" t="s">
        <v>135</v>
      </c>
      <c r="BE424" s="237">
        <f>IF(N424="základní",J424,0)</f>
        <v>0</v>
      </c>
      <c r="BF424" s="237">
        <f>IF(N424="snížená",J424,0)</f>
        <v>0</v>
      </c>
      <c r="BG424" s="237">
        <f>IF(N424="zákl. přenesená",J424,0)</f>
        <v>0</v>
      </c>
      <c r="BH424" s="237">
        <f>IF(N424="sníž. přenesená",J424,0)</f>
        <v>0</v>
      </c>
      <c r="BI424" s="237">
        <f>IF(N424="nulová",J424,0)</f>
        <v>0</v>
      </c>
      <c r="BJ424" s="17" t="s">
        <v>21</v>
      </c>
      <c r="BK424" s="237">
        <f>ROUND(I424*H424,2)</f>
        <v>0</v>
      </c>
      <c r="BL424" s="17" t="s">
        <v>134</v>
      </c>
      <c r="BM424" s="236" t="s">
        <v>497</v>
      </c>
    </row>
    <row r="425" s="13" customFormat="1">
      <c r="A425" s="13"/>
      <c r="B425" s="254"/>
      <c r="C425" s="255"/>
      <c r="D425" s="238" t="s">
        <v>210</v>
      </c>
      <c r="E425" s="256" t="s">
        <v>1</v>
      </c>
      <c r="F425" s="257" t="s">
        <v>498</v>
      </c>
      <c r="G425" s="255"/>
      <c r="H425" s="256" t="s">
        <v>1</v>
      </c>
      <c r="I425" s="258"/>
      <c r="J425" s="255"/>
      <c r="K425" s="255"/>
      <c r="L425" s="259"/>
      <c r="M425" s="260"/>
      <c r="N425" s="261"/>
      <c r="O425" s="261"/>
      <c r="P425" s="261"/>
      <c r="Q425" s="261"/>
      <c r="R425" s="261"/>
      <c r="S425" s="261"/>
      <c r="T425" s="26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3" t="s">
        <v>210</v>
      </c>
      <c r="AU425" s="263" t="s">
        <v>89</v>
      </c>
      <c r="AV425" s="13" t="s">
        <v>21</v>
      </c>
      <c r="AW425" s="13" t="s">
        <v>36</v>
      </c>
      <c r="AX425" s="13" t="s">
        <v>80</v>
      </c>
      <c r="AY425" s="263" t="s">
        <v>135</v>
      </c>
    </row>
    <row r="426" s="13" customFormat="1">
      <c r="A426" s="13"/>
      <c r="B426" s="254"/>
      <c r="C426" s="255"/>
      <c r="D426" s="238" t="s">
        <v>210</v>
      </c>
      <c r="E426" s="256" t="s">
        <v>1</v>
      </c>
      <c r="F426" s="257" t="s">
        <v>270</v>
      </c>
      <c r="G426" s="255"/>
      <c r="H426" s="256" t="s">
        <v>1</v>
      </c>
      <c r="I426" s="258"/>
      <c r="J426" s="255"/>
      <c r="K426" s="255"/>
      <c r="L426" s="259"/>
      <c r="M426" s="260"/>
      <c r="N426" s="261"/>
      <c r="O426" s="261"/>
      <c r="P426" s="261"/>
      <c r="Q426" s="261"/>
      <c r="R426" s="261"/>
      <c r="S426" s="261"/>
      <c r="T426" s="26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3" t="s">
        <v>210</v>
      </c>
      <c r="AU426" s="263" t="s">
        <v>89</v>
      </c>
      <c r="AV426" s="13" t="s">
        <v>21</v>
      </c>
      <c r="AW426" s="13" t="s">
        <v>36</v>
      </c>
      <c r="AX426" s="13" t="s">
        <v>80</v>
      </c>
      <c r="AY426" s="263" t="s">
        <v>135</v>
      </c>
    </row>
    <row r="427" s="13" customFormat="1">
      <c r="A427" s="13"/>
      <c r="B427" s="254"/>
      <c r="C427" s="255"/>
      <c r="D427" s="238" t="s">
        <v>210</v>
      </c>
      <c r="E427" s="256" t="s">
        <v>1</v>
      </c>
      <c r="F427" s="257" t="s">
        <v>499</v>
      </c>
      <c r="G427" s="255"/>
      <c r="H427" s="256" t="s">
        <v>1</v>
      </c>
      <c r="I427" s="258"/>
      <c r="J427" s="255"/>
      <c r="K427" s="255"/>
      <c r="L427" s="259"/>
      <c r="M427" s="260"/>
      <c r="N427" s="261"/>
      <c r="O427" s="261"/>
      <c r="P427" s="261"/>
      <c r="Q427" s="261"/>
      <c r="R427" s="261"/>
      <c r="S427" s="261"/>
      <c r="T427" s="26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63" t="s">
        <v>210</v>
      </c>
      <c r="AU427" s="263" t="s">
        <v>89</v>
      </c>
      <c r="AV427" s="13" t="s">
        <v>21</v>
      </c>
      <c r="AW427" s="13" t="s">
        <v>36</v>
      </c>
      <c r="AX427" s="13" t="s">
        <v>80</v>
      </c>
      <c r="AY427" s="263" t="s">
        <v>135</v>
      </c>
    </row>
    <row r="428" s="13" customFormat="1">
      <c r="A428" s="13"/>
      <c r="B428" s="254"/>
      <c r="C428" s="255"/>
      <c r="D428" s="238" t="s">
        <v>210</v>
      </c>
      <c r="E428" s="256" t="s">
        <v>1</v>
      </c>
      <c r="F428" s="257" t="s">
        <v>500</v>
      </c>
      <c r="G428" s="255"/>
      <c r="H428" s="256" t="s">
        <v>1</v>
      </c>
      <c r="I428" s="258"/>
      <c r="J428" s="255"/>
      <c r="K428" s="255"/>
      <c r="L428" s="259"/>
      <c r="M428" s="260"/>
      <c r="N428" s="261"/>
      <c r="O428" s="261"/>
      <c r="P428" s="261"/>
      <c r="Q428" s="261"/>
      <c r="R428" s="261"/>
      <c r="S428" s="261"/>
      <c r="T428" s="26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3" t="s">
        <v>210</v>
      </c>
      <c r="AU428" s="263" t="s">
        <v>89</v>
      </c>
      <c r="AV428" s="13" t="s">
        <v>21</v>
      </c>
      <c r="AW428" s="13" t="s">
        <v>36</v>
      </c>
      <c r="AX428" s="13" t="s">
        <v>80</v>
      </c>
      <c r="AY428" s="263" t="s">
        <v>135</v>
      </c>
    </row>
    <row r="429" s="13" customFormat="1">
      <c r="A429" s="13"/>
      <c r="B429" s="254"/>
      <c r="C429" s="255"/>
      <c r="D429" s="238" t="s">
        <v>210</v>
      </c>
      <c r="E429" s="256" t="s">
        <v>1</v>
      </c>
      <c r="F429" s="257" t="s">
        <v>501</v>
      </c>
      <c r="G429" s="255"/>
      <c r="H429" s="256" t="s">
        <v>1</v>
      </c>
      <c r="I429" s="258"/>
      <c r="J429" s="255"/>
      <c r="K429" s="255"/>
      <c r="L429" s="259"/>
      <c r="M429" s="260"/>
      <c r="N429" s="261"/>
      <c r="O429" s="261"/>
      <c r="P429" s="261"/>
      <c r="Q429" s="261"/>
      <c r="R429" s="261"/>
      <c r="S429" s="261"/>
      <c r="T429" s="26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63" t="s">
        <v>210</v>
      </c>
      <c r="AU429" s="263" t="s">
        <v>89</v>
      </c>
      <c r="AV429" s="13" t="s">
        <v>21</v>
      </c>
      <c r="AW429" s="13" t="s">
        <v>36</v>
      </c>
      <c r="AX429" s="13" t="s">
        <v>80</v>
      </c>
      <c r="AY429" s="263" t="s">
        <v>135</v>
      </c>
    </row>
    <row r="430" s="14" customFormat="1">
      <c r="A430" s="14"/>
      <c r="B430" s="264"/>
      <c r="C430" s="265"/>
      <c r="D430" s="238" t="s">
        <v>210</v>
      </c>
      <c r="E430" s="266" t="s">
        <v>1</v>
      </c>
      <c r="F430" s="267" t="s">
        <v>502</v>
      </c>
      <c r="G430" s="265"/>
      <c r="H430" s="268">
        <v>72</v>
      </c>
      <c r="I430" s="269"/>
      <c r="J430" s="265"/>
      <c r="K430" s="265"/>
      <c r="L430" s="270"/>
      <c r="M430" s="271"/>
      <c r="N430" s="272"/>
      <c r="O430" s="272"/>
      <c r="P430" s="272"/>
      <c r="Q430" s="272"/>
      <c r="R430" s="272"/>
      <c r="S430" s="272"/>
      <c r="T430" s="273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74" t="s">
        <v>210</v>
      </c>
      <c r="AU430" s="274" t="s">
        <v>89</v>
      </c>
      <c r="AV430" s="14" t="s">
        <v>89</v>
      </c>
      <c r="AW430" s="14" t="s">
        <v>36</v>
      </c>
      <c r="AX430" s="14" t="s">
        <v>21</v>
      </c>
      <c r="AY430" s="274" t="s">
        <v>135</v>
      </c>
    </row>
    <row r="431" s="2" customFormat="1">
      <c r="A431" s="38"/>
      <c r="B431" s="39"/>
      <c r="C431" s="225" t="s">
        <v>503</v>
      </c>
      <c r="D431" s="225" t="s">
        <v>136</v>
      </c>
      <c r="E431" s="226" t="s">
        <v>504</v>
      </c>
      <c r="F431" s="227" t="s">
        <v>505</v>
      </c>
      <c r="G431" s="228" t="s">
        <v>305</v>
      </c>
      <c r="H431" s="229">
        <v>5039</v>
      </c>
      <c r="I431" s="230"/>
      <c r="J431" s="231">
        <f>ROUND(I431*H431,2)</f>
        <v>0</v>
      </c>
      <c r="K431" s="227" t="s">
        <v>208</v>
      </c>
      <c r="L431" s="44"/>
      <c r="M431" s="232" t="s">
        <v>1</v>
      </c>
      <c r="N431" s="233" t="s">
        <v>45</v>
      </c>
      <c r="O431" s="91"/>
      <c r="P431" s="234">
        <f>O431*H431</f>
        <v>0</v>
      </c>
      <c r="Q431" s="234">
        <v>0</v>
      </c>
      <c r="R431" s="234">
        <f>Q431*H431</f>
        <v>0</v>
      </c>
      <c r="S431" s="234">
        <v>0.02</v>
      </c>
      <c r="T431" s="235">
        <f>S431*H431</f>
        <v>100.78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36" t="s">
        <v>134</v>
      </c>
      <c r="AT431" s="236" t="s">
        <v>136</v>
      </c>
      <c r="AU431" s="236" t="s">
        <v>89</v>
      </c>
      <c r="AY431" s="17" t="s">
        <v>135</v>
      </c>
      <c r="BE431" s="237">
        <f>IF(N431="základní",J431,0)</f>
        <v>0</v>
      </c>
      <c r="BF431" s="237">
        <f>IF(N431="snížená",J431,0)</f>
        <v>0</v>
      </c>
      <c r="BG431" s="237">
        <f>IF(N431="zákl. přenesená",J431,0)</f>
        <v>0</v>
      </c>
      <c r="BH431" s="237">
        <f>IF(N431="sníž. přenesená",J431,0)</f>
        <v>0</v>
      </c>
      <c r="BI431" s="237">
        <f>IF(N431="nulová",J431,0)</f>
        <v>0</v>
      </c>
      <c r="BJ431" s="17" t="s">
        <v>21</v>
      </c>
      <c r="BK431" s="237">
        <f>ROUND(I431*H431,2)</f>
        <v>0</v>
      </c>
      <c r="BL431" s="17" t="s">
        <v>134</v>
      </c>
      <c r="BM431" s="236" t="s">
        <v>506</v>
      </c>
    </row>
    <row r="432" s="11" customFormat="1" ht="22.8" customHeight="1">
      <c r="A432" s="11"/>
      <c r="B432" s="211"/>
      <c r="C432" s="212"/>
      <c r="D432" s="213" t="s">
        <v>79</v>
      </c>
      <c r="E432" s="252" t="s">
        <v>507</v>
      </c>
      <c r="F432" s="252" t="s">
        <v>508</v>
      </c>
      <c r="G432" s="212"/>
      <c r="H432" s="212"/>
      <c r="I432" s="215"/>
      <c r="J432" s="253">
        <f>BK432</f>
        <v>0</v>
      </c>
      <c r="K432" s="212"/>
      <c r="L432" s="217"/>
      <c r="M432" s="218"/>
      <c r="N432" s="219"/>
      <c r="O432" s="219"/>
      <c r="P432" s="220">
        <f>SUM(P433:P434)</f>
        <v>0</v>
      </c>
      <c r="Q432" s="219"/>
      <c r="R432" s="220">
        <f>SUM(R433:R434)</f>
        <v>0</v>
      </c>
      <c r="S432" s="219"/>
      <c r="T432" s="221">
        <f>SUM(T433:T434)</f>
        <v>0</v>
      </c>
      <c r="U432" s="11"/>
      <c r="V432" s="11"/>
      <c r="W432" s="11"/>
      <c r="X432" s="11"/>
      <c r="Y432" s="11"/>
      <c r="Z432" s="11"/>
      <c r="AA432" s="11"/>
      <c r="AB432" s="11"/>
      <c r="AC432" s="11"/>
      <c r="AD432" s="11"/>
      <c r="AE432" s="11"/>
      <c r="AR432" s="222" t="s">
        <v>21</v>
      </c>
      <c r="AT432" s="223" t="s">
        <v>79</v>
      </c>
      <c r="AU432" s="223" t="s">
        <v>21</v>
      </c>
      <c r="AY432" s="222" t="s">
        <v>135</v>
      </c>
      <c r="BK432" s="224">
        <f>SUM(BK433:BK434)</f>
        <v>0</v>
      </c>
    </row>
    <row r="433" s="2" customFormat="1" ht="33" customHeight="1">
      <c r="A433" s="38"/>
      <c r="B433" s="39"/>
      <c r="C433" s="225" t="s">
        <v>509</v>
      </c>
      <c r="D433" s="225" t="s">
        <v>136</v>
      </c>
      <c r="E433" s="226" t="s">
        <v>510</v>
      </c>
      <c r="F433" s="227" t="s">
        <v>511</v>
      </c>
      <c r="G433" s="228" t="s">
        <v>275</v>
      </c>
      <c r="H433" s="229">
        <v>601.46299999999997</v>
      </c>
      <c r="I433" s="230"/>
      <c r="J433" s="231">
        <f>ROUND(I433*H433,2)</f>
        <v>0</v>
      </c>
      <c r="K433" s="227" t="s">
        <v>208</v>
      </c>
      <c r="L433" s="44"/>
      <c r="M433" s="232" t="s">
        <v>1</v>
      </c>
      <c r="N433" s="233" t="s">
        <v>45</v>
      </c>
      <c r="O433" s="91"/>
      <c r="P433" s="234">
        <f>O433*H433</f>
        <v>0</v>
      </c>
      <c r="Q433" s="234">
        <v>0</v>
      </c>
      <c r="R433" s="234">
        <f>Q433*H433</f>
        <v>0</v>
      </c>
      <c r="S433" s="234">
        <v>0</v>
      </c>
      <c r="T433" s="235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36" t="s">
        <v>134</v>
      </c>
      <c r="AT433" s="236" t="s">
        <v>136</v>
      </c>
      <c r="AU433" s="236" t="s">
        <v>89</v>
      </c>
      <c r="AY433" s="17" t="s">
        <v>135</v>
      </c>
      <c r="BE433" s="237">
        <f>IF(N433="základní",J433,0)</f>
        <v>0</v>
      </c>
      <c r="BF433" s="237">
        <f>IF(N433="snížená",J433,0)</f>
        <v>0</v>
      </c>
      <c r="BG433" s="237">
        <f>IF(N433="zákl. přenesená",J433,0)</f>
        <v>0</v>
      </c>
      <c r="BH433" s="237">
        <f>IF(N433="sníž. přenesená",J433,0)</f>
        <v>0</v>
      </c>
      <c r="BI433" s="237">
        <f>IF(N433="nulová",J433,0)</f>
        <v>0</v>
      </c>
      <c r="BJ433" s="17" t="s">
        <v>21</v>
      </c>
      <c r="BK433" s="237">
        <f>ROUND(I433*H433,2)</f>
        <v>0</v>
      </c>
      <c r="BL433" s="17" t="s">
        <v>134</v>
      </c>
      <c r="BM433" s="236" t="s">
        <v>512</v>
      </c>
    </row>
    <row r="434" s="2" customFormat="1" ht="33" customHeight="1">
      <c r="A434" s="38"/>
      <c r="B434" s="39"/>
      <c r="C434" s="225" t="s">
        <v>513</v>
      </c>
      <c r="D434" s="225" t="s">
        <v>136</v>
      </c>
      <c r="E434" s="226" t="s">
        <v>514</v>
      </c>
      <c r="F434" s="227" t="s">
        <v>515</v>
      </c>
      <c r="G434" s="228" t="s">
        <v>275</v>
      </c>
      <c r="H434" s="229">
        <v>601.46299999999997</v>
      </c>
      <c r="I434" s="230"/>
      <c r="J434" s="231">
        <f>ROUND(I434*H434,2)</f>
        <v>0</v>
      </c>
      <c r="K434" s="227" t="s">
        <v>208</v>
      </c>
      <c r="L434" s="44"/>
      <c r="M434" s="296" t="s">
        <v>1</v>
      </c>
      <c r="N434" s="297" t="s">
        <v>45</v>
      </c>
      <c r="O434" s="244"/>
      <c r="P434" s="298">
        <f>O434*H434</f>
        <v>0</v>
      </c>
      <c r="Q434" s="298">
        <v>0</v>
      </c>
      <c r="R434" s="298">
        <f>Q434*H434</f>
        <v>0</v>
      </c>
      <c r="S434" s="298">
        <v>0</v>
      </c>
      <c r="T434" s="299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36" t="s">
        <v>134</v>
      </c>
      <c r="AT434" s="236" t="s">
        <v>136</v>
      </c>
      <c r="AU434" s="236" t="s">
        <v>89</v>
      </c>
      <c r="AY434" s="17" t="s">
        <v>135</v>
      </c>
      <c r="BE434" s="237">
        <f>IF(N434="základní",J434,0)</f>
        <v>0</v>
      </c>
      <c r="BF434" s="237">
        <f>IF(N434="snížená",J434,0)</f>
        <v>0</v>
      </c>
      <c r="BG434" s="237">
        <f>IF(N434="zákl. přenesená",J434,0)</f>
        <v>0</v>
      </c>
      <c r="BH434" s="237">
        <f>IF(N434="sníž. přenesená",J434,0)</f>
        <v>0</v>
      </c>
      <c r="BI434" s="237">
        <f>IF(N434="nulová",J434,0)</f>
        <v>0</v>
      </c>
      <c r="BJ434" s="17" t="s">
        <v>21</v>
      </c>
      <c r="BK434" s="237">
        <f>ROUND(I434*H434,2)</f>
        <v>0</v>
      </c>
      <c r="BL434" s="17" t="s">
        <v>134</v>
      </c>
      <c r="BM434" s="236" t="s">
        <v>516</v>
      </c>
    </row>
    <row r="435" s="2" customFormat="1" ht="6.96" customHeight="1">
      <c r="A435" s="38"/>
      <c r="B435" s="66"/>
      <c r="C435" s="67"/>
      <c r="D435" s="67"/>
      <c r="E435" s="67"/>
      <c r="F435" s="67"/>
      <c r="G435" s="67"/>
      <c r="H435" s="67"/>
      <c r="I435" s="67"/>
      <c r="J435" s="67"/>
      <c r="K435" s="67"/>
      <c r="L435" s="44"/>
      <c r="M435" s="38"/>
      <c r="O435" s="38"/>
      <c r="P435" s="38"/>
      <c r="Q435" s="38"/>
      <c r="R435" s="38"/>
      <c r="S435" s="38"/>
      <c r="T435" s="38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</row>
  </sheetData>
  <sheetProtection sheet="1" autoFilter="0" formatColumns="0" formatRows="0" objects="1" scenarios="1" spinCount="100000" saltValue="H+ZTSWIik2ZslnFNzD2oo4Pg8eVsAnCZyHMFBjMY4qpQNDcVf/tcqrTBkvl/9y6LePAWqODxJQgwlfpssRBYqg==" hashValue="WsQjNoK5tCi9E6AemXjaluikBGg2eVIjfqFadHgFMEdsG+8AqMdrNrnr12Moy6O2wR19Rcb1Z5RzDrOnBNBV/A==" algorithmName="SHA-512" password="CC35"/>
  <autoFilter ref="C132:K434"/>
  <mergeCells count="14">
    <mergeCell ref="E7:H7"/>
    <mergeCell ref="E9:H9"/>
    <mergeCell ref="E18:H18"/>
    <mergeCell ref="E27:H27"/>
    <mergeCell ref="E85:H85"/>
    <mergeCell ref="E87:H87"/>
    <mergeCell ref="D107:F107"/>
    <mergeCell ref="D108:F108"/>
    <mergeCell ref="D109:F109"/>
    <mergeCell ref="D110:F110"/>
    <mergeCell ref="D111:F11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 xml:space="preserve">Projekt polních cest C4 (úsek č.1),  C5 Netřebice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517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19</v>
      </c>
      <c r="E11" s="38"/>
      <c r="F11" s="143" t="s">
        <v>1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22</v>
      </c>
      <c r="E12" s="38"/>
      <c r="F12" s="143" t="s">
        <v>23</v>
      </c>
      <c r="G12" s="38"/>
      <c r="H12" s="38"/>
      <c r="I12" s="140" t="s">
        <v>24</v>
      </c>
      <c r="J12" s="144" t="str">
        <f>'Rekapitulace stavby'!AN8</f>
        <v>3. 3. 2021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28</v>
      </c>
      <c r="E14" s="38"/>
      <c r="F14" s="38"/>
      <c r="G14" s="38"/>
      <c r="H14" s="38"/>
      <c r="I14" s="140" t="s">
        <v>29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30</v>
      </c>
      <c r="F15" s="38"/>
      <c r="G15" s="38"/>
      <c r="H15" s="38"/>
      <c r="I15" s="140" t="s">
        <v>31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32</v>
      </c>
      <c r="E17" s="38"/>
      <c r="F17" s="38"/>
      <c r="G17" s="38"/>
      <c r="H17" s="38"/>
      <c r="I17" s="140" t="s">
        <v>29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31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34</v>
      </c>
      <c r="E20" s="38"/>
      <c r="F20" s="38"/>
      <c r="G20" s="38"/>
      <c r="H20" s="38"/>
      <c r="I20" s="140" t="s">
        <v>29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35</v>
      </c>
      <c r="F21" s="38"/>
      <c r="G21" s="38"/>
      <c r="H21" s="38"/>
      <c r="I21" s="140" t="s">
        <v>31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29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38</v>
      </c>
      <c r="F24" s="38"/>
      <c r="G24" s="38"/>
      <c r="H24" s="38"/>
      <c r="I24" s="140" t="s">
        <v>31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143" t="s">
        <v>102</v>
      </c>
      <c r="E30" s="38"/>
      <c r="F30" s="38"/>
      <c r="G30" s="38"/>
      <c r="H30" s="38"/>
      <c r="I30" s="38"/>
      <c r="J30" s="150">
        <f>J96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51" t="s">
        <v>103</v>
      </c>
      <c r="E31" s="38"/>
      <c r="F31" s="38"/>
      <c r="G31" s="38"/>
      <c r="H31" s="38"/>
      <c r="I31" s="38"/>
      <c r="J31" s="150">
        <f>J103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40</v>
      </c>
      <c r="E32" s="38"/>
      <c r="F32" s="38"/>
      <c r="G32" s="38"/>
      <c r="H32" s="38"/>
      <c r="I32" s="38"/>
      <c r="J32" s="153">
        <f>ROUND(J30 + J31,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9"/>
      <c r="E33" s="149"/>
      <c r="F33" s="149"/>
      <c r="G33" s="149"/>
      <c r="H33" s="149"/>
      <c r="I33" s="149"/>
      <c r="J33" s="149"/>
      <c r="K33" s="14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42</v>
      </c>
      <c r="G34" s="38"/>
      <c r="H34" s="38"/>
      <c r="I34" s="154" t="s">
        <v>41</v>
      </c>
      <c r="J34" s="154" t="s">
        <v>43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44</v>
      </c>
      <c r="E35" s="140" t="s">
        <v>45</v>
      </c>
      <c r="F35" s="156">
        <f>ROUND((SUM(BE103:BE110) + SUM(BE130:BE178)),  2)</f>
        <v>0</v>
      </c>
      <c r="G35" s="38"/>
      <c r="H35" s="38"/>
      <c r="I35" s="157">
        <v>0.20999999999999999</v>
      </c>
      <c r="J35" s="156">
        <f>ROUND(((SUM(BE103:BE110) + SUM(BE130:BE178))*I35),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0" t="s">
        <v>46</v>
      </c>
      <c r="F36" s="156">
        <f>ROUND((SUM(BF103:BF110) + SUM(BF130:BF178)),  2)</f>
        <v>0</v>
      </c>
      <c r="G36" s="38"/>
      <c r="H36" s="38"/>
      <c r="I36" s="157">
        <v>0.14999999999999999</v>
      </c>
      <c r="J36" s="156">
        <f>ROUND(((SUM(BF103:BF110) + SUM(BF130:BF178))*I36),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6">
        <f>ROUND((SUM(BG103:BG110) + SUM(BG130:BG178)),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0" t="s">
        <v>48</v>
      </c>
      <c r="F38" s="156">
        <f>ROUND((SUM(BH103:BH110) + SUM(BH130:BH178)),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0" t="s">
        <v>49</v>
      </c>
      <c r="F39" s="156">
        <f>ROUND((SUM(BI103:BI110) + SUM(BI130:BI178)),  2)</f>
        <v>0</v>
      </c>
      <c r="G39" s="38"/>
      <c r="H39" s="38"/>
      <c r="I39" s="157">
        <v>0</v>
      </c>
      <c r="J39" s="156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50</v>
      </c>
      <c r="E41" s="160"/>
      <c r="F41" s="160"/>
      <c r="G41" s="161" t="s">
        <v>51</v>
      </c>
      <c r="H41" s="162" t="s">
        <v>52</v>
      </c>
      <c r="I41" s="160"/>
      <c r="J41" s="163">
        <f>SUM(J32:J39)</f>
        <v>0</v>
      </c>
      <c r="K41" s="164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5" t="s">
        <v>53</v>
      </c>
      <c r="E50" s="166"/>
      <c r="F50" s="166"/>
      <c r="G50" s="165" t="s">
        <v>54</v>
      </c>
      <c r="H50" s="166"/>
      <c r="I50" s="166"/>
      <c r="J50" s="166"/>
      <c r="K50" s="166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7" t="s">
        <v>55</v>
      </c>
      <c r="E61" s="168"/>
      <c r="F61" s="169" t="s">
        <v>56</v>
      </c>
      <c r="G61" s="167" t="s">
        <v>55</v>
      </c>
      <c r="H61" s="168"/>
      <c r="I61" s="168"/>
      <c r="J61" s="170" t="s">
        <v>56</v>
      </c>
      <c r="K61" s="168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5" t="s">
        <v>57</v>
      </c>
      <c r="E65" s="171"/>
      <c r="F65" s="171"/>
      <c r="G65" s="165" t="s">
        <v>58</v>
      </c>
      <c r="H65" s="171"/>
      <c r="I65" s="171"/>
      <c r="J65" s="171"/>
      <c r="K65" s="171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7" t="s">
        <v>55</v>
      </c>
      <c r="E76" s="168"/>
      <c r="F76" s="169" t="s">
        <v>56</v>
      </c>
      <c r="G76" s="167" t="s">
        <v>55</v>
      </c>
      <c r="H76" s="168"/>
      <c r="I76" s="168"/>
      <c r="J76" s="170" t="s">
        <v>56</v>
      </c>
      <c r="K76" s="168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6" t="str">
        <f>E7</f>
        <v xml:space="preserve">Projekt polních cest C4 (úsek č.1),  C5 Netřebice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101.02 - VÝMĚNA AKTIVNÍ ZÓNY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22</v>
      </c>
      <c r="D89" s="40"/>
      <c r="E89" s="40"/>
      <c r="F89" s="27" t="str">
        <f>F12</f>
        <v>Netřebice</v>
      </c>
      <c r="G89" s="40"/>
      <c r="H89" s="40"/>
      <c r="I89" s="32" t="s">
        <v>24</v>
      </c>
      <c r="J89" s="79" t="str">
        <f>IF(J12="","",J12)</f>
        <v>3. 3. 2021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28</v>
      </c>
      <c r="D91" s="40"/>
      <c r="E91" s="40"/>
      <c r="F91" s="27" t="str">
        <f>E15</f>
        <v>Česká republika - Státní pozemkový úřad</v>
      </c>
      <c r="G91" s="40"/>
      <c r="H91" s="40"/>
      <c r="I91" s="32" t="s">
        <v>34</v>
      </c>
      <c r="J91" s="36" t="str">
        <f>E21</f>
        <v>Ing. Roman Fišer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32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Dopravně inženýrská kancelář, s. 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7" t="s">
        <v>105</v>
      </c>
      <c r="D94" s="178"/>
      <c r="E94" s="178"/>
      <c r="F94" s="178"/>
      <c r="G94" s="178"/>
      <c r="H94" s="178"/>
      <c r="I94" s="178"/>
      <c r="J94" s="179" t="s">
        <v>106</v>
      </c>
      <c r="K94" s="17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0" t="s">
        <v>107</v>
      </c>
      <c r="D96" s="40"/>
      <c r="E96" s="40"/>
      <c r="F96" s="40"/>
      <c r="G96" s="40"/>
      <c r="H96" s="40"/>
      <c r="I96" s="40"/>
      <c r="J96" s="110">
        <f>J130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81"/>
      <c r="C97" s="182"/>
      <c r="D97" s="183" t="s">
        <v>195</v>
      </c>
      <c r="E97" s="184"/>
      <c r="F97" s="184"/>
      <c r="G97" s="184"/>
      <c r="H97" s="184"/>
      <c r="I97" s="184"/>
      <c r="J97" s="185">
        <f>J131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46"/>
      <c r="C98" s="247"/>
      <c r="D98" s="248" t="s">
        <v>196</v>
      </c>
      <c r="E98" s="249"/>
      <c r="F98" s="249"/>
      <c r="G98" s="249"/>
      <c r="H98" s="249"/>
      <c r="I98" s="249"/>
      <c r="J98" s="250">
        <f>J132</f>
        <v>0</v>
      </c>
      <c r="K98" s="247"/>
      <c r="L98" s="251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46"/>
      <c r="C99" s="247"/>
      <c r="D99" s="248" t="s">
        <v>200</v>
      </c>
      <c r="E99" s="249"/>
      <c r="F99" s="249"/>
      <c r="G99" s="249"/>
      <c r="H99" s="249"/>
      <c r="I99" s="249"/>
      <c r="J99" s="250">
        <f>J168</f>
        <v>0</v>
      </c>
      <c r="K99" s="247"/>
      <c r="L99" s="251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46"/>
      <c r="C100" s="247"/>
      <c r="D100" s="248" t="s">
        <v>201</v>
      </c>
      <c r="E100" s="249"/>
      <c r="F100" s="249"/>
      <c r="G100" s="249"/>
      <c r="H100" s="249"/>
      <c r="I100" s="249"/>
      <c r="J100" s="250">
        <f>J176</f>
        <v>0</v>
      </c>
      <c r="K100" s="247"/>
      <c r="L100" s="251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29.28" customHeight="1">
      <c r="A103" s="38"/>
      <c r="B103" s="39"/>
      <c r="C103" s="180" t="s">
        <v>110</v>
      </c>
      <c r="D103" s="40"/>
      <c r="E103" s="40"/>
      <c r="F103" s="40"/>
      <c r="G103" s="40"/>
      <c r="H103" s="40"/>
      <c r="I103" s="40"/>
      <c r="J103" s="187">
        <f>ROUND(J104 + J105 + J106 + J107 + J108 + J109,2)</f>
        <v>0</v>
      </c>
      <c r="K103" s="40"/>
      <c r="L103" s="63"/>
      <c r="N103" s="188" t="s">
        <v>44</v>
      </c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18" customHeight="1">
      <c r="A104" s="38"/>
      <c r="B104" s="39"/>
      <c r="C104" s="40"/>
      <c r="D104" s="189" t="s">
        <v>111</v>
      </c>
      <c r="E104" s="190"/>
      <c r="F104" s="190"/>
      <c r="G104" s="40"/>
      <c r="H104" s="40"/>
      <c r="I104" s="40"/>
      <c r="J104" s="191">
        <v>0</v>
      </c>
      <c r="K104" s="40"/>
      <c r="L104" s="192"/>
      <c r="M104" s="193"/>
      <c r="N104" s="194" t="s">
        <v>46</v>
      </c>
      <c r="O104" s="193"/>
      <c r="P104" s="193"/>
      <c r="Q104" s="193"/>
      <c r="R104" s="193"/>
      <c r="S104" s="195"/>
      <c r="T104" s="195"/>
      <c r="U104" s="195"/>
      <c r="V104" s="195"/>
      <c r="W104" s="195"/>
      <c r="X104" s="195"/>
      <c r="Y104" s="195"/>
      <c r="Z104" s="195"/>
      <c r="AA104" s="195"/>
      <c r="AB104" s="195"/>
      <c r="AC104" s="195"/>
      <c r="AD104" s="195"/>
      <c r="AE104" s="195"/>
      <c r="AF104" s="193"/>
      <c r="AG104" s="193"/>
      <c r="AH104" s="193"/>
      <c r="AI104" s="193"/>
      <c r="AJ104" s="193"/>
      <c r="AK104" s="193"/>
      <c r="AL104" s="193"/>
      <c r="AM104" s="193"/>
      <c r="AN104" s="193"/>
      <c r="AO104" s="193"/>
      <c r="AP104" s="193"/>
      <c r="AQ104" s="193"/>
      <c r="AR104" s="193"/>
      <c r="AS104" s="193"/>
      <c r="AT104" s="193"/>
      <c r="AU104" s="193"/>
      <c r="AV104" s="193"/>
      <c r="AW104" s="193"/>
      <c r="AX104" s="193"/>
      <c r="AY104" s="196" t="s">
        <v>112</v>
      </c>
      <c r="AZ104" s="193"/>
      <c r="BA104" s="193"/>
      <c r="BB104" s="193"/>
      <c r="BC104" s="193"/>
      <c r="BD104" s="193"/>
      <c r="BE104" s="197">
        <f>IF(N104="základní",J104,0)</f>
        <v>0</v>
      </c>
      <c r="BF104" s="197">
        <f>IF(N104="snížená",J104,0)</f>
        <v>0</v>
      </c>
      <c r="BG104" s="197">
        <f>IF(N104="zákl. přenesená",J104,0)</f>
        <v>0</v>
      </c>
      <c r="BH104" s="197">
        <f>IF(N104="sníž. přenesená",J104,0)</f>
        <v>0</v>
      </c>
      <c r="BI104" s="197">
        <f>IF(N104="nulová",J104,0)</f>
        <v>0</v>
      </c>
      <c r="BJ104" s="196" t="s">
        <v>89</v>
      </c>
      <c r="BK104" s="193"/>
      <c r="BL104" s="193"/>
      <c r="BM104" s="193"/>
    </row>
    <row r="105" s="2" customFormat="1" ht="18" customHeight="1">
      <c r="A105" s="38"/>
      <c r="B105" s="39"/>
      <c r="C105" s="40"/>
      <c r="D105" s="189" t="s">
        <v>113</v>
      </c>
      <c r="E105" s="190"/>
      <c r="F105" s="190"/>
      <c r="G105" s="40"/>
      <c r="H105" s="40"/>
      <c r="I105" s="40"/>
      <c r="J105" s="191">
        <v>0</v>
      </c>
      <c r="K105" s="40"/>
      <c r="L105" s="192"/>
      <c r="M105" s="193"/>
      <c r="N105" s="194" t="s">
        <v>46</v>
      </c>
      <c r="O105" s="193"/>
      <c r="P105" s="193"/>
      <c r="Q105" s="193"/>
      <c r="R105" s="193"/>
      <c r="S105" s="195"/>
      <c r="T105" s="195"/>
      <c r="U105" s="195"/>
      <c r="V105" s="195"/>
      <c r="W105" s="195"/>
      <c r="X105" s="195"/>
      <c r="Y105" s="195"/>
      <c r="Z105" s="195"/>
      <c r="AA105" s="195"/>
      <c r="AB105" s="195"/>
      <c r="AC105" s="195"/>
      <c r="AD105" s="195"/>
      <c r="AE105" s="195"/>
      <c r="AF105" s="193"/>
      <c r="AG105" s="193"/>
      <c r="AH105" s="193"/>
      <c r="AI105" s="193"/>
      <c r="AJ105" s="193"/>
      <c r="AK105" s="193"/>
      <c r="AL105" s="193"/>
      <c r="AM105" s="193"/>
      <c r="AN105" s="193"/>
      <c r="AO105" s="193"/>
      <c r="AP105" s="193"/>
      <c r="AQ105" s="193"/>
      <c r="AR105" s="193"/>
      <c r="AS105" s="193"/>
      <c r="AT105" s="193"/>
      <c r="AU105" s="193"/>
      <c r="AV105" s="193"/>
      <c r="AW105" s="193"/>
      <c r="AX105" s="193"/>
      <c r="AY105" s="196" t="s">
        <v>112</v>
      </c>
      <c r="AZ105" s="193"/>
      <c r="BA105" s="193"/>
      <c r="BB105" s="193"/>
      <c r="BC105" s="193"/>
      <c r="BD105" s="193"/>
      <c r="BE105" s="197">
        <f>IF(N105="základní",J105,0)</f>
        <v>0</v>
      </c>
      <c r="BF105" s="197">
        <f>IF(N105="snížená",J105,0)</f>
        <v>0</v>
      </c>
      <c r="BG105" s="197">
        <f>IF(N105="zákl. přenesená",J105,0)</f>
        <v>0</v>
      </c>
      <c r="BH105" s="197">
        <f>IF(N105="sníž. přenesená",J105,0)</f>
        <v>0</v>
      </c>
      <c r="BI105" s="197">
        <f>IF(N105="nulová",J105,0)</f>
        <v>0</v>
      </c>
      <c r="BJ105" s="196" t="s">
        <v>89</v>
      </c>
      <c r="BK105" s="193"/>
      <c r="BL105" s="193"/>
      <c r="BM105" s="193"/>
    </row>
    <row r="106" s="2" customFormat="1" ht="18" customHeight="1">
      <c r="A106" s="38"/>
      <c r="B106" s="39"/>
      <c r="C106" s="40"/>
      <c r="D106" s="189" t="s">
        <v>114</v>
      </c>
      <c r="E106" s="190"/>
      <c r="F106" s="190"/>
      <c r="G106" s="40"/>
      <c r="H106" s="40"/>
      <c r="I106" s="40"/>
      <c r="J106" s="191">
        <v>0</v>
      </c>
      <c r="K106" s="40"/>
      <c r="L106" s="192"/>
      <c r="M106" s="193"/>
      <c r="N106" s="194" t="s">
        <v>46</v>
      </c>
      <c r="O106" s="193"/>
      <c r="P106" s="193"/>
      <c r="Q106" s="193"/>
      <c r="R106" s="193"/>
      <c r="S106" s="195"/>
      <c r="T106" s="195"/>
      <c r="U106" s="195"/>
      <c r="V106" s="195"/>
      <c r="W106" s="195"/>
      <c r="X106" s="195"/>
      <c r="Y106" s="195"/>
      <c r="Z106" s="195"/>
      <c r="AA106" s="195"/>
      <c r="AB106" s="195"/>
      <c r="AC106" s="195"/>
      <c r="AD106" s="195"/>
      <c r="AE106" s="195"/>
      <c r="AF106" s="193"/>
      <c r="AG106" s="193"/>
      <c r="AH106" s="193"/>
      <c r="AI106" s="193"/>
      <c r="AJ106" s="193"/>
      <c r="AK106" s="193"/>
      <c r="AL106" s="193"/>
      <c r="AM106" s="193"/>
      <c r="AN106" s="193"/>
      <c r="AO106" s="193"/>
      <c r="AP106" s="193"/>
      <c r="AQ106" s="193"/>
      <c r="AR106" s="193"/>
      <c r="AS106" s="193"/>
      <c r="AT106" s="193"/>
      <c r="AU106" s="193"/>
      <c r="AV106" s="193"/>
      <c r="AW106" s="193"/>
      <c r="AX106" s="193"/>
      <c r="AY106" s="196" t="s">
        <v>112</v>
      </c>
      <c r="AZ106" s="193"/>
      <c r="BA106" s="193"/>
      <c r="BB106" s="193"/>
      <c r="BC106" s="193"/>
      <c r="BD106" s="193"/>
      <c r="BE106" s="197">
        <f>IF(N106="základní",J106,0)</f>
        <v>0</v>
      </c>
      <c r="BF106" s="197">
        <f>IF(N106="snížená",J106,0)</f>
        <v>0</v>
      </c>
      <c r="BG106" s="197">
        <f>IF(N106="zákl. přenesená",J106,0)</f>
        <v>0</v>
      </c>
      <c r="BH106" s="197">
        <f>IF(N106="sníž. přenesená",J106,0)</f>
        <v>0</v>
      </c>
      <c r="BI106" s="197">
        <f>IF(N106="nulová",J106,0)</f>
        <v>0</v>
      </c>
      <c r="BJ106" s="196" t="s">
        <v>89</v>
      </c>
      <c r="BK106" s="193"/>
      <c r="BL106" s="193"/>
      <c r="BM106" s="193"/>
    </row>
    <row r="107" s="2" customFormat="1" ht="18" customHeight="1">
      <c r="A107" s="38"/>
      <c r="B107" s="39"/>
      <c r="C107" s="40"/>
      <c r="D107" s="189" t="s">
        <v>115</v>
      </c>
      <c r="E107" s="190"/>
      <c r="F107" s="190"/>
      <c r="G107" s="40"/>
      <c r="H107" s="40"/>
      <c r="I107" s="40"/>
      <c r="J107" s="191">
        <v>0</v>
      </c>
      <c r="K107" s="40"/>
      <c r="L107" s="192"/>
      <c r="M107" s="193"/>
      <c r="N107" s="194" t="s">
        <v>46</v>
      </c>
      <c r="O107" s="193"/>
      <c r="P107" s="193"/>
      <c r="Q107" s="193"/>
      <c r="R107" s="193"/>
      <c r="S107" s="195"/>
      <c r="T107" s="195"/>
      <c r="U107" s="195"/>
      <c r="V107" s="195"/>
      <c r="W107" s="195"/>
      <c r="X107" s="195"/>
      <c r="Y107" s="195"/>
      <c r="Z107" s="195"/>
      <c r="AA107" s="195"/>
      <c r="AB107" s="195"/>
      <c r="AC107" s="195"/>
      <c r="AD107" s="195"/>
      <c r="AE107" s="195"/>
      <c r="AF107" s="193"/>
      <c r="AG107" s="193"/>
      <c r="AH107" s="193"/>
      <c r="AI107" s="193"/>
      <c r="AJ107" s="193"/>
      <c r="AK107" s="193"/>
      <c r="AL107" s="193"/>
      <c r="AM107" s="193"/>
      <c r="AN107" s="193"/>
      <c r="AO107" s="193"/>
      <c r="AP107" s="193"/>
      <c r="AQ107" s="193"/>
      <c r="AR107" s="193"/>
      <c r="AS107" s="193"/>
      <c r="AT107" s="193"/>
      <c r="AU107" s="193"/>
      <c r="AV107" s="193"/>
      <c r="AW107" s="193"/>
      <c r="AX107" s="193"/>
      <c r="AY107" s="196" t="s">
        <v>112</v>
      </c>
      <c r="AZ107" s="193"/>
      <c r="BA107" s="193"/>
      <c r="BB107" s="193"/>
      <c r="BC107" s="193"/>
      <c r="BD107" s="193"/>
      <c r="BE107" s="197">
        <f>IF(N107="základní",J107,0)</f>
        <v>0</v>
      </c>
      <c r="BF107" s="197">
        <f>IF(N107="snížená",J107,0)</f>
        <v>0</v>
      </c>
      <c r="BG107" s="197">
        <f>IF(N107="zákl. přenesená",J107,0)</f>
        <v>0</v>
      </c>
      <c r="BH107" s="197">
        <f>IF(N107="sníž. přenesená",J107,0)</f>
        <v>0</v>
      </c>
      <c r="BI107" s="197">
        <f>IF(N107="nulová",J107,0)</f>
        <v>0</v>
      </c>
      <c r="BJ107" s="196" t="s">
        <v>89</v>
      </c>
      <c r="BK107" s="193"/>
      <c r="BL107" s="193"/>
      <c r="BM107" s="193"/>
    </row>
    <row r="108" s="2" customFormat="1" ht="18" customHeight="1">
      <c r="A108" s="38"/>
      <c r="B108" s="39"/>
      <c r="C108" s="40"/>
      <c r="D108" s="189" t="s">
        <v>116</v>
      </c>
      <c r="E108" s="190"/>
      <c r="F108" s="190"/>
      <c r="G108" s="40"/>
      <c r="H108" s="40"/>
      <c r="I108" s="40"/>
      <c r="J108" s="191">
        <v>0</v>
      </c>
      <c r="K108" s="40"/>
      <c r="L108" s="192"/>
      <c r="M108" s="193"/>
      <c r="N108" s="194" t="s">
        <v>46</v>
      </c>
      <c r="O108" s="193"/>
      <c r="P108" s="193"/>
      <c r="Q108" s="193"/>
      <c r="R108" s="193"/>
      <c r="S108" s="195"/>
      <c r="T108" s="195"/>
      <c r="U108" s="195"/>
      <c r="V108" s="195"/>
      <c r="W108" s="195"/>
      <c r="X108" s="195"/>
      <c r="Y108" s="195"/>
      <c r="Z108" s="195"/>
      <c r="AA108" s="195"/>
      <c r="AB108" s="195"/>
      <c r="AC108" s="195"/>
      <c r="AD108" s="195"/>
      <c r="AE108" s="195"/>
      <c r="AF108" s="193"/>
      <c r="AG108" s="193"/>
      <c r="AH108" s="193"/>
      <c r="AI108" s="193"/>
      <c r="AJ108" s="193"/>
      <c r="AK108" s="193"/>
      <c r="AL108" s="193"/>
      <c r="AM108" s="193"/>
      <c r="AN108" s="193"/>
      <c r="AO108" s="193"/>
      <c r="AP108" s="193"/>
      <c r="AQ108" s="193"/>
      <c r="AR108" s="193"/>
      <c r="AS108" s="193"/>
      <c r="AT108" s="193"/>
      <c r="AU108" s="193"/>
      <c r="AV108" s="193"/>
      <c r="AW108" s="193"/>
      <c r="AX108" s="193"/>
      <c r="AY108" s="196" t="s">
        <v>112</v>
      </c>
      <c r="AZ108" s="193"/>
      <c r="BA108" s="193"/>
      <c r="BB108" s="193"/>
      <c r="BC108" s="193"/>
      <c r="BD108" s="193"/>
      <c r="BE108" s="197">
        <f>IF(N108="základní",J108,0)</f>
        <v>0</v>
      </c>
      <c r="BF108" s="197">
        <f>IF(N108="snížená",J108,0)</f>
        <v>0</v>
      </c>
      <c r="BG108" s="197">
        <f>IF(N108="zákl. přenesená",J108,0)</f>
        <v>0</v>
      </c>
      <c r="BH108" s="197">
        <f>IF(N108="sníž. přenesená",J108,0)</f>
        <v>0</v>
      </c>
      <c r="BI108" s="197">
        <f>IF(N108="nulová",J108,0)</f>
        <v>0</v>
      </c>
      <c r="BJ108" s="196" t="s">
        <v>89</v>
      </c>
      <c r="BK108" s="193"/>
      <c r="BL108" s="193"/>
      <c r="BM108" s="193"/>
    </row>
    <row r="109" s="2" customFormat="1" ht="18" customHeight="1">
      <c r="A109" s="38"/>
      <c r="B109" s="39"/>
      <c r="C109" s="40"/>
      <c r="D109" s="190" t="s">
        <v>117</v>
      </c>
      <c r="E109" s="40"/>
      <c r="F109" s="40"/>
      <c r="G109" s="40"/>
      <c r="H109" s="40"/>
      <c r="I109" s="40"/>
      <c r="J109" s="191">
        <f>ROUND(J30*T109,2)</f>
        <v>0</v>
      </c>
      <c r="K109" s="40"/>
      <c r="L109" s="192"/>
      <c r="M109" s="193"/>
      <c r="N109" s="194" t="s">
        <v>46</v>
      </c>
      <c r="O109" s="193"/>
      <c r="P109" s="193"/>
      <c r="Q109" s="193"/>
      <c r="R109" s="193"/>
      <c r="S109" s="195"/>
      <c r="T109" s="195"/>
      <c r="U109" s="195"/>
      <c r="V109" s="195"/>
      <c r="W109" s="195"/>
      <c r="X109" s="195"/>
      <c r="Y109" s="195"/>
      <c r="Z109" s="195"/>
      <c r="AA109" s="195"/>
      <c r="AB109" s="195"/>
      <c r="AC109" s="195"/>
      <c r="AD109" s="195"/>
      <c r="AE109" s="195"/>
      <c r="AF109" s="193"/>
      <c r="AG109" s="193"/>
      <c r="AH109" s="193"/>
      <c r="AI109" s="193"/>
      <c r="AJ109" s="193"/>
      <c r="AK109" s="193"/>
      <c r="AL109" s="193"/>
      <c r="AM109" s="193"/>
      <c r="AN109" s="193"/>
      <c r="AO109" s="193"/>
      <c r="AP109" s="193"/>
      <c r="AQ109" s="193"/>
      <c r="AR109" s="193"/>
      <c r="AS109" s="193"/>
      <c r="AT109" s="193"/>
      <c r="AU109" s="193"/>
      <c r="AV109" s="193"/>
      <c r="AW109" s="193"/>
      <c r="AX109" s="193"/>
      <c r="AY109" s="196" t="s">
        <v>118</v>
      </c>
      <c r="AZ109" s="193"/>
      <c r="BA109" s="193"/>
      <c r="BB109" s="193"/>
      <c r="BC109" s="193"/>
      <c r="BD109" s="193"/>
      <c r="BE109" s="197">
        <f>IF(N109="základní",J109,0)</f>
        <v>0</v>
      </c>
      <c r="BF109" s="197">
        <f>IF(N109="snížená",J109,0)</f>
        <v>0</v>
      </c>
      <c r="BG109" s="197">
        <f>IF(N109="zákl. přenesená",J109,0)</f>
        <v>0</v>
      </c>
      <c r="BH109" s="197">
        <f>IF(N109="sníž. přenesená",J109,0)</f>
        <v>0</v>
      </c>
      <c r="BI109" s="197">
        <f>IF(N109="nulová",J109,0)</f>
        <v>0</v>
      </c>
      <c r="BJ109" s="196" t="s">
        <v>89</v>
      </c>
      <c r="BK109" s="193"/>
      <c r="BL109" s="193"/>
      <c r="BM109" s="193"/>
    </row>
    <row r="110" s="2" customForma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9.28" customHeight="1">
      <c r="A111" s="38"/>
      <c r="B111" s="39"/>
      <c r="C111" s="198" t="s">
        <v>119</v>
      </c>
      <c r="D111" s="178"/>
      <c r="E111" s="178"/>
      <c r="F111" s="178"/>
      <c r="G111" s="178"/>
      <c r="H111" s="178"/>
      <c r="I111" s="178"/>
      <c r="J111" s="199">
        <f>ROUND(J96+J103,2)</f>
        <v>0</v>
      </c>
      <c r="K111" s="178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120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176" t="str">
        <f>E7</f>
        <v xml:space="preserve">Projekt polních cest C4 (úsek č.1),  C5 Netřebice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100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E9</f>
        <v>SO 101.02 - VÝMĚNA AKTIVNÍ ZÓNY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22</v>
      </c>
      <c r="D124" s="40"/>
      <c r="E124" s="40"/>
      <c r="F124" s="27" t="str">
        <f>F12</f>
        <v>Netřebice</v>
      </c>
      <c r="G124" s="40"/>
      <c r="H124" s="40"/>
      <c r="I124" s="32" t="s">
        <v>24</v>
      </c>
      <c r="J124" s="79" t="str">
        <f>IF(J12="","",J12)</f>
        <v>3. 3. 2021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E15</f>
        <v>Česká republika - Státní pozemkový úřad</v>
      </c>
      <c r="G126" s="40"/>
      <c r="H126" s="40"/>
      <c r="I126" s="32" t="s">
        <v>34</v>
      </c>
      <c r="J126" s="36" t="str">
        <f>E21</f>
        <v>Ing. Roman Fišer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5.65" customHeight="1">
      <c r="A127" s="38"/>
      <c r="B127" s="39"/>
      <c r="C127" s="32" t="s">
        <v>32</v>
      </c>
      <c r="D127" s="40"/>
      <c r="E127" s="40"/>
      <c r="F127" s="27" t="str">
        <f>IF(E18="","",E18)</f>
        <v>Vyplň údaj</v>
      </c>
      <c r="G127" s="40"/>
      <c r="H127" s="40"/>
      <c r="I127" s="32" t="s">
        <v>37</v>
      </c>
      <c r="J127" s="36" t="str">
        <f>E24</f>
        <v>Dopravně inženýrská kancelář, s. r.o.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0" customFormat="1" ht="29.28" customHeight="1">
      <c r="A129" s="200"/>
      <c r="B129" s="201"/>
      <c r="C129" s="202" t="s">
        <v>121</v>
      </c>
      <c r="D129" s="203" t="s">
        <v>65</v>
      </c>
      <c r="E129" s="203" t="s">
        <v>61</v>
      </c>
      <c r="F129" s="203" t="s">
        <v>62</v>
      </c>
      <c r="G129" s="203" t="s">
        <v>122</v>
      </c>
      <c r="H129" s="203" t="s">
        <v>123</v>
      </c>
      <c r="I129" s="203" t="s">
        <v>124</v>
      </c>
      <c r="J129" s="203" t="s">
        <v>106</v>
      </c>
      <c r="K129" s="204" t="s">
        <v>125</v>
      </c>
      <c r="L129" s="205"/>
      <c r="M129" s="100" t="s">
        <v>1</v>
      </c>
      <c r="N129" s="101" t="s">
        <v>44</v>
      </c>
      <c r="O129" s="101" t="s">
        <v>126</v>
      </c>
      <c r="P129" s="101" t="s">
        <v>127</v>
      </c>
      <c r="Q129" s="101" t="s">
        <v>128</v>
      </c>
      <c r="R129" s="101" t="s">
        <v>129</v>
      </c>
      <c r="S129" s="101" t="s">
        <v>130</v>
      </c>
      <c r="T129" s="102" t="s">
        <v>131</v>
      </c>
      <c r="U129" s="200"/>
      <c r="V129" s="200"/>
      <c r="W129" s="200"/>
      <c r="X129" s="200"/>
      <c r="Y129" s="200"/>
      <c r="Z129" s="200"/>
      <c r="AA129" s="200"/>
      <c r="AB129" s="200"/>
      <c r="AC129" s="200"/>
      <c r="AD129" s="200"/>
      <c r="AE129" s="200"/>
    </row>
    <row r="130" s="2" customFormat="1" ht="22.8" customHeight="1">
      <c r="A130" s="38"/>
      <c r="B130" s="39"/>
      <c r="C130" s="107" t="s">
        <v>132</v>
      </c>
      <c r="D130" s="40"/>
      <c r="E130" s="40"/>
      <c r="F130" s="40"/>
      <c r="G130" s="40"/>
      <c r="H130" s="40"/>
      <c r="I130" s="40"/>
      <c r="J130" s="206">
        <f>BK130</f>
        <v>0</v>
      </c>
      <c r="K130" s="40"/>
      <c r="L130" s="44"/>
      <c r="M130" s="103"/>
      <c r="N130" s="207"/>
      <c r="O130" s="104"/>
      <c r="P130" s="208">
        <f>P131</f>
        <v>0</v>
      </c>
      <c r="Q130" s="104"/>
      <c r="R130" s="208">
        <f>R131</f>
        <v>3.8173399999999997</v>
      </c>
      <c r="S130" s="104"/>
      <c r="T130" s="209">
        <f>T131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79</v>
      </c>
      <c r="AU130" s="17" t="s">
        <v>108</v>
      </c>
      <c r="BK130" s="210">
        <f>BK131</f>
        <v>0</v>
      </c>
    </row>
    <row r="131" s="11" customFormat="1" ht="25.92" customHeight="1">
      <c r="A131" s="11"/>
      <c r="B131" s="211"/>
      <c r="C131" s="212"/>
      <c r="D131" s="213" t="s">
        <v>79</v>
      </c>
      <c r="E131" s="214" t="s">
        <v>202</v>
      </c>
      <c r="F131" s="214" t="s">
        <v>203</v>
      </c>
      <c r="G131" s="212"/>
      <c r="H131" s="212"/>
      <c r="I131" s="215"/>
      <c r="J131" s="216">
        <f>BK131</f>
        <v>0</v>
      </c>
      <c r="K131" s="212"/>
      <c r="L131" s="217"/>
      <c r="M131" s="218"/>
      <c r="N131" s="219"/>
      <c r="O131" s="219"/>
      <c r="P131" s="220">
        <f>P132+P168+P176</f>
        <v>0</v>
      </c>
      <c r="Q131" s="219"/>
      <c r="R131" s="220">
        <f>R132+R168+R176</f>
        <v>3.8173399999999997</v>
      </c>
      <c r="S131" s="219"/>
      <c r="T131" s="221">
        <f>T132+T168+T176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22" t="s">
        <v>21</v>
      </c>
      <c r="AT131" s="223" t="s">
        <v>79</v>
      </c>
      <c r="AU131" s="223" t="s">
        <v>80</v>
      </c>
      <c r="AY131" s="222" t="s">
        <v>135</v>
      </c>
      <c r="BK131" s="224">
        <f>BK132+BK168+BK176</f>
        <v>0</v>
      </c>
    </row>
    <row r="132" s="11" customFormat="1" ht="22.8" customHeight="1">
      <c r="A132" s="11"/>
      <c r="B132" s="211"/>
      <c r="C132" s="212"/>
      <c r="D132" s="213" t="s">
        <v>79</v>
      </c>
      <c r="E132" s="252" t="s">
        <v>21</v>
      </c>
      <c r="F132" s="252" t="s">
        <v>204</v>
      </c>
      <c r="G132" s="212"/>
      <c r="H132" s="212"/>
      <c r="I132" s="215"/>
      <c r="J132" s="253">
        <f>BK132</f>
        <v>0</v>
      </c>
      <c r="K132" s="212"/>
      <c r="L132" s="217"/>
      <c r="M132" s="218"/>
      <c r="N132" s="219"/>
      <c r="O132" s="219"/>
      <c r="P132" s="220">
        <f>SUM(P133:P167)</f>
        <v>0</v>
      </c>
      <c r="Q132" s="219"/>
      <c r="R132" s="220">
        <f>SUM(R133:R167)</f>
        <v>0</v>
      </c>
      <c r="S132" s="219"/>
      <c r="T132" s="221">
        <f>SUM(T133:T167)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22" t="s">
        <v>21</v>
      </c>
      <c r="AT132" s="223" t="s">
        <v>79</v>
      </c>
      <c r="AU132" s="223" t="s">
        <v>21</v>
      </c>
      <c r="AY132" s="222" t="s">
        <v>135</v>
      </c>
      <c r="BK132" s="224">
        <f>SUM(BK133:BK167)</f>
        <v>0</v>
      </c>
    </row>
    <row r="133" s="2" customFormat="1" ht="33" customHeight="1">
      <c r="A133" s="38"/>
      <c r="B133" s="39"/>
      <c r="C133" s="225" t="s">
        <v>21</v>
      </c>
      <c r="D133" s="225" t="s">
        <v>136</v>
      </c>
      <c r="E133" s="226" t="s">
        <v>518</v>
      </c>
      <c r="F133" s="227" t="s">
        <v>519</v>
      </c>
      <c r="G133" s="228" t="s">
        <v>219</v>
      </c>
      <c r="H133" s="229">
        <v>791</v>
      </c>
      <c r="I133" s="230"/>
      <c r="J133" s="231">
        <f>ROUND(I133*H133,2)</f>
        <v>0</v>
      </c>
      <c r="K133" s="227" t="s">
        <v>208</v>
      </c>
      <c r="L133" s="44"/>
      <c r="M133" s="232" t="s">
        <v>1</v>
      </c>
      <c r="N133" s="233" t="s">
        <v>45</v>
      </c>
      <c r="O133" s="91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6" t="s">
        <v>134</v>
      </c>
      <c r="AT133" s="236" t="s">
        <v>136</v>
      </c>
      <c r="AU133" s="236" t="s">
        <v>89</v>
      </c>
      <c r="AY133" s="17" t="s">
        <v>135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7" t="s">
        <v>21</v>
      </c>
      <c r="BK133" s="237">
        <f>ROUND(I133*H133,2)</f>
        <v>0</v>
      </c>
      <c r="BL133" s="17" t="s">
        <v>134</v>
      </c>
      <c r="BM133" s="236" t="s">
        <v>520</v>
      </c>
    </row>
    <row r="134" s="13" customFormat="1">
      <c r="A134" s="13"/>
      <c r="B134" s="254"/>
      <c r="C134" s="255"/>
      <c r="D134" s="238" t="s">
        <v>210</v>
      </c>
      <c r="E134" s="256" t="s">
        <v>1</v>
      </c>
      <c r="F134" s="257" t="s">
        <v>521</v>
      </c>
      <c r="G134" s="255"/>
      <c r="H134" s="256" t="s">
        <v>1</v>
      </c>
      <c r="I134" s="258"/>
      <c r="J134" s="255"/>
      <c r="K134" s="255"/>
      <c r="L134" s="259"/>
      <c r="M134" s="260"/>
      <c r="N134" s="261"/>
      <c r="O134" s="261"/>
      <c r="P134" s="261"/>
      <c r="Q134" s="261"/>
      <c r="R134" s="261"/>
      <c r="S134" s="261"/>
      <c r="T134" s="26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3" t="s">
        <v>210</v>
      </c>
      <c r="AU134" s="263" t="s">
        <v>89</v>
      </c>
      <c r="AV134" s="13" t="s">
        <v>21</v>
      </c>
      <c r="AW134" s="13" t="s">
        <v>36</v>
      </c>
      <c r="AX134" s="13" t="s">
        <v>80</v>
      </c>
      <c r="AY134" s="263" t="s">
        <v>135</v>
      </c>
    </row>
    <row r="135" s="13" customFormat="1">
      <c r="A135" s="13"/>
      <c r="B135" s="254"/>
      <c r="C135" s="255"/>
      <c r="D135" s="238" t="s">
        <v>210</v>
      </c>
      <c r="E135" s="256" t="s">
        <v>1</v>
      </c>
      <c r="F135" s="257" t="s">
        <v>522</v>
      </c>
      <c r="G135" s="255"/>
      <c r="H135" s="256" t="s">
        <v>1</v>
      </c>
      <c r="I135" s="258"/>
      <c r="J135" s="255"/>
      <c r="K135" s="255"/>
      <c r="L135" s="259"/>
      <c r="M135" s="260"/>
      <c r="N135" s="261"/>
      <c r="O135" s="261"/>
      <c r="P135" s="261"/>
      <c r="Q135" s="261"/>
      <c r="R135" s="261"/>
      <c r="S135" s="261"/>
      <c r="T135" s="26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3" t="s">
        <v>210</v>
      </c>
      <c r="AU135" s="263" t="s">
        <v>89</v>
      </c>
      <c r="AV135" s="13" t="s">
        <v>21</v>
      </c>
      <c r="AW135" s="13" t="s">
        <v>36</v>
      </c>
      <c r="AX135" s="13" t="s">
        <v>80</v>
      </c>
      <c r="AY135" s="263" t="s">
        <v>135</v>
      </c>
    </row>
    <row r="136" s="13" customFormat="1">
      <c r="A136" s="13"/>
      <c r="B136" s="254"/>
      <c r="C136" s="255"/>
      <c r="D136" s="238" t="s">
        <v>210</v>
      </c>
      <c r="E136" s="256" t="s">
        <v>1</v>
      </c>
      <c r="F136" s="257" t="s">
        <v>232</v>
      </c>
      <c r="G136" s="255"/>
      <c r="H136" s="256" t="s">
        <v>1</v>
      </c>
      <c r="I136" s="258"/>
      <c r="J136" s="255"/>
      <c r="K136" s="255"/>
      <c r="L136" s="259"/>
      <c r="M136" s="260"/>
      <c r="N136" s="261"/>
      <c r="O136" s="261"/>
      <c r="P136" s="261"/>
      <c r="Q136" s="261"/>
      <c r="R136" s="261"/>
      <c r="S136" s="261"/>
      <c r="T136" s="26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3" t="s">
        <v>210</v>
      </c>
      <c r="AU136" s="263" t="s">
        <v>89</v>
      </c>
      <c r="AV136" s="13" t="s">
        <v>21</v>
      </c>
      <c r="AW136" s="13" t="s">
        <v>36</v>
      </c>
      <c r="AX136" s="13" t="s">
        <v>80</v>
      </c>
      <c r="AY136" s="263" t="s">
        <v>135</v>
      </c>
    </row>
    <row r="137" s="14" customFormat="1">
      <c r="A137" s="14"/>
      <c r="B137" s="264"/>
      <c r="C137" s="265"/>
      <c r="D137" s="238" t="s">
        <v>210</v>
      </c>
      <c r="E137" s="266" t="s">
        <v>1</v>
      </c>
      <c r="F137" s="267" t="s">
        <v>523</v>
      </c>
      <c r="G137" s="265"/>
      <c r="H137" s="268">
        <v>791</v>
      </c>
      <c r="I137" s="269"/>
      <c r="J137" s="265"/>
      <c r="K137" s="265"/>
      <c r="L137" s="270"/>
      <c r="M137" s="271"/>
      <c r="N137" s="272"/>
      <c r="O137" s="272"/>
      <c r="P137" s="272"/>
      <c r="Q137" s="272"/>
      <c r="R137" s="272"/>
      <c r="S137" s="272"/>
      <c r="T137" s="27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4" t="s">
        <v>210</v>
      </c>
      <c r="AU137" s="274" t="s">
        <v>89</v>
      </c>
      <c r="AV137" s="14" t="s">
        <v>89</v>
      </c>
      <c r="AW137" s="14" t="s">
        <v>36</v>
      </c>
      <c r="AX137" s="14" t="s">
        <v>21</v>
      </c>
      <c r="AY137" s="274" t="s">
        <v>135</v>
      </c>
    </row>
    <row r="138" s="2" customFormat="1" ht="33" customHeight="1">
      <c r="A138" s="38"/>
      <c r="B138" s="39"/>
      <c r="C138" s="225" t="s">
        <v>89</v>
      </c>
      <c r="D138" s="225" t="s">
        <v>136</v>
      </c>
      <c r="E138" s="226" t="s">
        <v>254</v>
      </c>
      <c r="F138" s="227" t="s">
        <v>255</v>
      </c>
      <c r="G138" s="228" t="s">
        <v>219</v>
      </c>
      <c r="H138" s="229">
        <v>791</v>
      </c>
      <c r="I138" s="230"/>
      <c r="J138" s="231">
        <f>ROUND(I138*H138,2)</f>
        <v>0</v>
      </c>
      <c r="K138" s="227" t="s">
        <v>208</v>
      </c>
      <c r="L138" s="44"/>
      <c r="M138" s="232" t="s">
        <v>1</v>
      </c>
      <c r="N138" s="233" t="s">
        <v>45</v>
      </c>
      <c r="O138" s="91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6" t="s">
        <v>134</v>
      </c>
      <c r="AT138" s="236" t="s">
        <v>136</v>
      </c>
      <c r="AU138" s="236" t="s">
        <v>89</v>
      </c>
      <c r="AY138" s="17" t="s">
        <v>135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7" t="s">
        <v>21</v>
      </c>
      <c r="BK138" s="237">
        <f>ROUND(I138*H138,2)</f>
        <v>0</v>
      </c>
      <c r="BL138" s="17" t="s">
        <v>134</v>
      </c>
      <c r="BM138" s="236" t="s">
        <v>524</v>
      </c>
    </row>
    <row r="139" s="13" customFormat="1">
      <c r="A139" s="13"/>
      <c r="B139" s="254"/>
      <c r="C139" s="255"/>
      <c r="D139" s="238" t="s">
        <v>210</v>
      </c>
      <c r="E139" s="256" t="s">
        <v>1</v>
      </c>
      <c r="F139" s="257" t="s">
        <v>525</v>
      </c>
      <c r="G139" s="255"/>
      <c r="H139" s="256" t="s">
        <v>1</v>
      </c>
      <c r="I139" s="258"/>
      <c r="J139" s="255"/>
      <c r="K139" s="255"/>
      <c r="L139" s="259"/>
      <c r="M139" s="260"/>
      <c r="N139" s="261"/>
      <c r="O139" s="261"/>
      <c r="P139" s="261"/>
      <c r="Q139" s="261"/>
      <c r="R139" s="261"/>
      <c r="S139" s="261"/>
      <c r="T139" s="26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3" t="s">
        <v>210</v>
      </c>
      <c r="AU139" s="263" t="s">
        <v>89</v>
      </c>
      <c r="AV139" s="13" t="s">
        <v>21</v>
      </c>
      <c r="AW139" s="13" t="s">
        <v>36</v>
      </c>
      <c r="AX139" s="13" t="s">
        <v>80</v>
      </c>
      <c r="AY139" s="263" t="s">
        <v>135</v>
      </c>
    </row>
    <row r="140" s="13" customFormat="1">
      <c r="A140" s="13"/>
      <c r="B140" s="254"/>
      <c r="C140" s="255"/>
      <c r="D140" s="238" t="s">
        <v>210</v>
      </c>
      <c r="E140" s="256" t="s">
        <v>1</v>
      </c>
      <c r="F140" s="257" t="s">
        <v>526</v>
      </c>
      <c r="G140" s="255"/>
      <c r="H140" s="256" t="s">
        <v>1</v>
      </c>
      <c r="I140" s="258"/>
      <c r="J140" s="255"/>
      <c r="K140" s="255"/>
      <c r="L140" s="259"/>
      <c r="M140" s="260"/>
      <c r="N140" s="261"/>
      <c r="O140" s="261"/>
      <c r="P140" s="261"/>
      <c r="Q140" s="261"/>
      <c r="R140" s="261"/>
      <c r="S140" s="261"/>
      <c r="T140" s="26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3" t="s">
        <v>210</v>
      </c>
      <c r="AU140" s="263" t="s">
        <v>89</v>
      </c>
      <c r="AV140" s="13" t="s">
        <v>21</v>
      </c>
      <c r="AW140" s="13" t="s">
        <v>36</v>
      </c>
      <c r="AX140" s="13" t="s">
        <v>80</v>
      </c>
      <c r="AY140" s="263" t="s">
        <v>135</v>
      </c>
    </row>
    <row r="141" s="13" customFormat="1">
      <c r="A141" s="13"/>
      <c r="B141" s="254"/>
      <c r="C141" s="255"/>
      <c r="D141" s="238" t="s">
        <v>210</v>
      </c>
      <c r="E141" s="256" t="s">
        <v>1</v>
      </c>
      <c r="F141" s="257" t="s">
        <v>527</v>
      </c>
      <c r="G141" s="255"/>
      <c r="H141" s="256" t="s">
        <v>1</v>
      </c>
      <c r="I141" s="258"/>
      <c r="J141" s="255"/>
      <c r="K141" s="255"/>
      <c r="L141" s="259"/>
      <c r="M141" s="260"/>
      <c r="N141" s="261"/>
      <c r="O141" s="261"/>
      <c r="P141" s="261"/>
      <c r="Q141" s="261"/>
      <c r="R141" s="261"/>
      <c r="S141" s="261"/>
      <c r="T141" s="26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3" t="s">
        <v>210</v>
      </c>
      <c r="AU141" s="263" t="s">
        <v>89</v>
      </c>
      <c r="AV141" s="13" t="s">
        <v>21</v>
      </c>
      <c r="AW141" s="13" t="s">
        <v>36</v>
      </c>
      <c r="AX141" s="13" t="s">
        <v>80</v>
      </c>
      <c r="AY141" s="263" t="s">
        <v>135</v>
      </c>
    </row>
    <row r="142" s="14" customFormat="1">
      <c r="A142" s="14"/>
      <c r="B142" s="264"/>
      <c r="C142" s="265"/>
      <c r="D142" s="238" t="s">
        <v>210</v>
      </c>
      <c r="E142" s="266" t="s">
        <v>1</v>
      </c>
      <c r="F142" s="267" t="s">
        <v>523</v>
      </c>
      <c r="G142" s="265"/>
      <c r="H142" s="268">
        <v>791</v>
      </c>
      <c r="I142" s="269"/>
      <c r="J142" s="265"/>
      <c r="K142" s="265"/>
      <c r="L142" s="270"/>
      <c r="M142" s="271"/>
      <c r="N142" s="272"/>
      <c r="O142" s="272"/>
      <c r="P142" s="272"/>
      <c r="Q142" s="272"/>
      <c r="R142" s="272"/>
      <c r="S142" s="272"/>
      <c r="T142" s="27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4" t="s">
        <v>210</v>
      </c>
      <c r="AU142" s="274" t="s">
        <v>89</v>
      </c>
      <c r="AV142" s="14" t="s">
        <v>89</v>
      </c>
      <c r="AW142" s="14" t="s">
        <v>36</v>
      </c>
      <c r="AX142" s="14" t="s">
        <v>21</v>
      </c>
      <c r="AY142" s="274" t="s">
        <v>135</v>
      </c>
    </row>
    <row r="143" s="2" customFormat="1" ht="33" customHeight="1">
      <c r="A143" s="38"/>
      <c r="B143" s="39"/>
      <c r="C143" s="225" t="s">
        <v>148</v>
      </c>
      <c r="D143" s="225" t="s">
        <v>136</v>
      </c>
      <c r="E143" s="226" t="s">
        <v>264</v>
      </c>
      <c r="F143" s="227" t="s">
        <v>265</v>
      </c>
      <c r="G143" s="228" t="s">
        <v>219</v>
      </c>
      <c r="H143" s="229">
        <v>3772</v>
      </c>
      <c r="I143" s="230"/>
      <c r="J143" s="231">
        <f>ROUND(I143*H143,2)</f>
        <v>0</v>
      </c>
      <c r="K143" s="227" t="s">
        <v>208</v>
      </c>
      <c r="L143" s="44"/>
      <c r="M143" s="232" t="s">
        <v>1</v>
      </c>
      <c r="N143" s="233" t="s">
        <v>45</v>
      </c>
      <c r="O143" s="91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6" t="s">
        <v>134</v>
      </c>
      <c r="AT143" s="236" t="s">
        <v>136</v>
      </c>
      <c r="AU143" s="236" t="s">
        <v>89</v>
      </c>
      <c r="AY143" s="17" t="s">
        <v>135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7" t="s">
        <v>21</v>
      </c>
      <c r="BK143" s="237">
        <f>ROUND(I143*H143,2)</f>
        <v>0</v>
      </c>
      <c r="BL143" s="17" t="s">
        <v>134</v>
      </c>
      <c r="BM143" s="236" t="s">
        <v>528</v>
      </c>
    </row>
    <row r="144" s="13" customFormat="1">
      <c r="A144" s="13"/>
      <c r="B144" s="254"/>
      <c r="C144" s="255"/>
      <c r="D144" s="238" t="s">
        <v>210</v>
      </c>
      <c r="E144" s="256" t="s">
        <v>1</v>
      </c>
      <c r="F144" s="257" t="s">
        <v>529</v>
      </c>
      <c r="G144" s="255"/>
      <c r="H144" s="256" t="s">
        <v>1</v>
      </c>
      <c r="I144" s="258"/>
      <c r="J144" s="255"/>
      <c r="K144" s="255"/>
      <c r="L144" s="259"/>
      <c r="M144" s="260"/>
      <c r="N144" s="261"/>
      <c r="O144" s="261"/>
      <c r="P144" s="261"/>
      <c r="Q144" s="261"/>
      <c r="R144" s="261"/>
      <c r="S144" s="261"/>
      <c r="T144" s="26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3" t="s">
        <v>210</v>
      </c>
      <c r="AU144" s="263" t="s">
        <v>89</v>
      </c>
      <c r="AV144" s="13" t="s">
        <v>21</v>
      </c>
      <c r="AW144" s="13" t="s">
        <v>36</v>
      </c>
      <c r="AX144" s="13" t="s">
        <v>80</v>
      </c>
      <c r="AY144" s="263" t="s">
        <v>135</v>
      </c>
    </row>
    <row r="145" s="13" customFormat="1">
      <c r="A145" s="13"/>
      <c r="B145" s="254"/>
      <c r="C145" s="255"/>
      <c r="D145" s="238" t="s">
        <v>210</v>
      </c>
      <c r="E145" s="256" t="s">
        <v>1</v>
      </c>
      <c r="F145" s="257" t="s">
        <v>270</v>
      </c>
      <c r="G145" s="255"/>
      <c r="H145" s="256" t="s">
        <v>1</v>
      </c>
      <c r="I145" s="258"/>
      <c r="J145" s="255"/>
      <c r="K145" s="255"/>
      <c r="L145" s="259"/>
      <c r="M145" s="260"/>
      <c r="N145" s="261"/>
      <c r="O145" s="261"/>
      <c r="P145" s="261"/>
      <c r="Q145" s="261"/>
      <c r="R145" s="261"/>
      <c r="S145" s="261"/>
      <c r="T145" s="26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3" t="s">
        <v>210</v>
      </c>
      <c r="AU145" s="263" t="s">
        <v>89</v>
      </c>
      <c r="AV145" s="13" t="s">
        <v>21</v>
      </c>
      <c r="AW145" s="13" t="s">
        <v>36</v>
      </c>
      <c r="AX145" s="13" t="s">
        <v>80</v>
      </c>
      <c r="AY145" s="263" t="s">
        <v>135</v>
      </c>
    </row>
    <row r="146" s="13" customFormat="1">
      <c r="A146" s="13"/>
      <c r="B146" s="254"/>
      <c r="C146" s="255"/>
      <c r="D146" s="238" t="s">
        <v>210</v>
      </c>
      <c r="E146" s="256" t="s">
        <v>1</v>
      </c>
      <c r="F146" s="257" t="s">
        <v>530</v>
      </c>
      <c r="G146" s="255"/>
      <c r="H146" s="256" t="s">
        <v>1</v>
      </c>
      <c r="I146" s="258"/>
      <c r="J146" s="255"/>
      <c r="K146" s="255"/>
      <c r="L146" s="259"/>
      <c r="M146" s="260"/>
      <c r="N146" s="261"/>
      <c r="O146" s="261"/>
      <c r="P146" s="261"/>
      <c r="Q146" s="261"/>
      <c r="R146" s="261"/>
      <c r="S146" s="261"/>
      <c r="T146" s="26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3" t="s">
        <v>210</v>
      </c>
      <c r="AU146" s="263" t="s">
        <v>89</v>
      </c>
      <c r="AV146" s="13" t="s">
        <v>21</v>
      </c>
      <c r="AW146" s="13" t="s">
        <v>36</v>
      </c>
      <c r="AX146" s="13" t="s">
        <v>80</v>
      </c>
      <c r="AY146" s="263" t="s">
        <v>135</v>
      </c>
    </row>
    <row r="147" s="13" customFormat="1">
      <c r="A147" s="13"/>
      <c r="B147" s="254"/>
      <c r="C147" s="255"/>
      <c r="D147" s="238" t="s">
        <v>210</v>
      </c>
      <c r="E147" s="256" t="s">
        <v>1</v>
      </c>
      <c r="F147" s="257" t="s">
        <v>531</v>
      </c>
      <c r="G147" s="255"/>
      <c r="H147" s="256" t="s">
        <v>1</v>
      </c>
      <c r="I147" s="258"/>
      <c r="J147" s="255"/>
      <c r="K147" s="255"/>
      <c r="L147" s="259"/>
      <c r="M147" s="260"/>
      <c r="N147" s="261"/>
      <c r="O147" s="261"/>
      <c r="P147" s="261"/>
      <c r="Q147" s="261"/>
      <c r="R147" s="261"/>
      <c r="S147" s="261"/>
      <c r="T147" s="26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3" t="s">
        <v>210</v>
      </c>
      <c r="AU147" s="263" t="s">
        <v>89</v>
      </c>
      <c r="AV147" s="13" t="s">
        <v>21</v>
      </c>
      <c r="AW147" s="13" t="s">
        <v>36</v>
      </c>
      <c r="AX147" s="13" t="s">
        <v>80</v>
      </c>
      <c r="AY147" s="263" t="s">
        <v>135</v>
      </c>
    </row>
    <row r="148" s="13" customFormat="1">
      <c r="A148" s="13"/>
      <c r="B148" s="254"/>
      <c r="C148" s="255"/>
      <c r="D148" s="238" t="s">
        <v>210</v>
      </c>
      <c r="E148" s="256" t="s">
        <v>1</v>
      </c>
      <c r="F148" s="257" t="s">
        <v>532</v>
      </c>
      <c r="G148" s="255"/>
      <c r="H148" s="256" t="s">
        <v>1</v>
      </c>
      <c r="I148" s="258"/>
      <c r="J148" s="255"/>
      <c r="K148" s="255"/>
      <c r="L148" s="259"/>
      <c r="M148" s="260"/>
      <c r="N148" s="261"/>
      <c r="O148" s="261"/>
      <c r="P148" s="261"/>
      <c r="Q148" s="261"/>
      <c r="R148" s="261"/>
      <c r="S148" s="261"/>
      <c r="T148" s="26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3" t="s">
        <v>210</v>
      </c>
      <c r="AU148" s="263" t="s">
        <v>89</v>
      </c>
      <c r="AV148" s="13" t="s">
        <v>21</v>
      </c>
      <c r="AW148" s="13" t="s">
        <v>36</v>
      </c>
      <c r="AX148" s="13" t="s">
        <v>80</v>
      </c>
      <c r="AY148" s="263" t="s">
        <v>135</v>
      </c>
    </row>
    <row r="149" s="13" customFormat="1">
      <c r="A149" s="13"/>
      <c r="B149" s="254"/>
      <c r="C149" s="255"/>
      <c r="D149" s="238" t="s">
        <v>210</v>
      </c>
      <c r="E149" s="256" t="s">
        <v>1</v>
      </c>
      <c r="F149" s="257" t="s">
        <v>533</v>
      </c>
      <c r="G149" s="255"/>
      <c r="H149" s="256" t="s">
        <v>1</v>
      </c>
      <c r="I149" s="258"/>
      <c r="J149" s="255"/>
      <c r="K149" s="255"/>
      <c r="L149" s="259"/>
      <c r="M149" s="260"/>
      <c r="N149" s="261"/>
      <c r="O149" s="261"/>
      <c r="P149" s="261"/>
      <c r="Q149" s="261"/>
      <c r="R149" s="261"/>
      <c r="S149" s="261"/>
      <c r="T149" s="26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3" t="s">
        <v>210</v>
      </c>
      <c r="AU149" s="263" t="s">
        <v>89</v>
      </c>
      <c r="AV149" s="13" t="s">
        <v>21</v>
      </c>
      <c r="AW149" s="13" t="s">
        <v>36</v>
      </c>
      <c r="AX149" s="13" t="s">
        <v>80</v>
      </c>
      <c r="AY149" s="263" t="s">
        <v>135</v>
      </c>
    </row>
    <row r="150" s="13" customFormat="1">
      <c r="A150" s="13"/>
      <c r="B150" s="254"/>
      <c r="C150" s="255"/>
      <c r="D150" s="238" t="s">
        <v>210</v>
      </c>
      <c r="E150" s="256" t="s">
        <v>1</v>
      </c>
      <c r="F150" s="257" t="s">
        <v>534</v>
      </c>
      <c r="G150" s="255"/>
      <c r="H150" s="256" t="s">
        <v>1</v>
      </c>
      <c r="I150" s="258"/>
      <c r="J150" s="255"/>
      <c r="K150" s="255"/>
      <c r="L150" s="259"/>
      <c r="M150" s="260"/>
      <c r="N150" s="261"/>
      <c r="O150" s="261"/>
      <c r="P150" s="261"/>
      <c r="Q150" s="261"/>
      <c r="R150" s="261"/>
      <c r="S150" s="261"/>
      <c r="T150" s="26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3" t="s">
        <v>210</v>
      </c>
      <c r="AU150" s="263" t="s">
        <v>89</v>
      </c>
      <c r="AV150" s="13" t="s">
        <v>21</v>
      </c>
      <c r="AW150" s="13" t="s">
        <v>36</v>
      </c>
      <c r="AX150" s="13" t="s">
        <v>80</v>
      </c>
      <c r="AY150" s="263" t="s">
        <v>135</v>
      </c>
    </row>
    <row r="151" s="14" customFormat="1">
      <c r="A151" s="14"/>
      <c r="B151" s="264"/>
      <c r="C151" s="265"/>
      <c r="D151" s="238" t="s">
        <v>210</v>
      </c>
      <c r="E151" s="266" t="s">
        <v>1</v>
      </c>
      <c r="F151" s="267" t="s">
        <v>535</v>
      </c>
      <c r="G151" s="265"/>
      <c r="H151" s="268">
        <v>3772</v>
      </c>
      <c r="I151" s="269"/>
      <c r="J151" s="265"/>
      <c r="K151" s="265"/>
      <c r="L151" s="270"/>
      <c r="M151" s="271"/>
      <c r="N151" s="272"/>
      <c r="O151" s="272"/>
      <c r="P151" s="272"/>
      <c r="Q151" s="272"/>
      <c r="R151" s="272"/>
      <c r="S151" s="272"/>
      <c r="T151" s="27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4" t="s">
        <v>210</v>
      </c>
      <c r="AU151" s="274" t="s">
        <v>89</v>
      </c>
      <c r="AV151" s="14" t="s">
        <v>89</v>
      </c>
      <c r="AW151" s="14" t="s">
        <v>36</v>
      </c>
      <c r="AX151" s="14" t="s">
        <v>21</v>
      </c>
      <c r="AY151" s="274" t="s">
        <v>135</v>
      </c>
    </row>
    <row r="152" s="2" customFormat="1" ht="33" customHeight="1">
      <c r="A152" s="38"/>
      <c r="B152" s="39"/>
      <c r="C152" s="286" t="s">
        <v>134</v>
      </c>
      <c r="D152" s="286" t="s">
        <v>272</v>
      </c>
      <c r="E152" s="287" t="s">
        <v>273</v>
      </c>
      <c r="F152" s="288" t="s">
        <v>274</v>
      </c>
      <c r="G152" s="289" t="s">
        <v>275</v>
      </c>
      <c r="H152" s="290">
        <v>5393.96</v>
      </c>
      <c r="I152" s="291"/>
      <c r="J152" s="292">
        <f>ROUND(I152*H152,2)</f>
        <v>0</v>
      </c>
      <c r="K152" s="288" t="s">
        <v>1</v>
      </c>
      <c r="L152" s="293"/>
      <c r="M152" s="294" t="s">
        <v>1</v>
      </c>
      <c r="N152" s="295" t="s">
        <v>45</v>
      </c>
      <c r="O152" s="91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6" t="s">
        <v>170</v>
      </c>
      <c r="AT152" s="236" t="s">
        <v>272</v>
      </c>
      <c r="AU152" s="236" t="s">
        <v>89</v>
      </c>
      <c r="AY152" s="17" t="s">
        <v>135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7" t="s">
        <v>21</v>
      </c>
      <c r="BK152" s="237">
        <f>ROUND(I152*H152,2)</f>
        <v>0</v>
      </c>
      <c r="BL152" s="17" t="s">
        <v>134</v>
      </c>
      <c r="BM152" s="236" t="s">
        <v>536</v>
      </c>
    </row>
    <row r="153" s="2" customFormat="1">
      <c r="A153" s="38"/>
      <c r="B153" s="39"/>
      <c r="C153" s="40"/>
      <c r="D153" s="238" t="s">
        <v>142</v>
      </c>
      <c r="E153" s="40"/>
      <c r="F153" s="239" t="s">
        <v>277</v>
      </c>
      <c r="G153" s="40"/>
      <c r="H153" s="40"/>
      <c r="I153" s="195"/>
      <c r="J153" s="40"/>
      <c r="K153" s="40"/>
      <c r="L153" s="44"/>
      <c r="M153" s="240"/>
      <c r="N153" s="241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142</v>
      </c>
      <c r="AU153" s="17" t="s">
        <v>89</v>
      </c>
    </row>
    <row r="154" s="13" customFormat="1">
      <c r="A154" s="13"/>
      <c r="B154" s="254"/>
      <c r="C154" s="255"/>
      <c r="D154" s="238" t="s">
        <v>210</v>
      </c>
      <c r="E154" s="256" t="s">
        <v>1</v>
      </c>
      <c r="F154" s="257" t="s">
        <v>537</v>
      </c>
      <c r="G154" s="255"/>
      <c r="H154" s="256" t="s">
        <v>1</v>
      </c>
      <c r="I154" s="258"/>
      <c r="J154" s="255"/>
      <c r="K154" s="255"/>
      <c r="L154" s="259"/>
      <c r="M154" s="260"/>
      <c r="N154" s="261"/>
      <c r="O154" s="261"/>
      <c r="P154" s="261"/>
      <c r="Q154" s="261"/>
      <c r="R154" s="261"/>
      <c r="S154" s="261"/>
      <c r="T154" s="26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3" t="s">
        <v>210</v>
      </c>
      <c r="AU154" s="263" t="s">
        <v>89</v>
      </c>
      <c r="AV154" s="13" t="s">
        <v>21</v>
      </c>
      <c r="AW154" s="13" t="s">
        <v>36</v>
      </c>
      <c r="AX154" s="13" t="s">
        <v>80</v>
      </c>
      <c r="AY154" s="263" t="s">
        <v>135</v>
      </c>
    </row>
    <row r="155" s="13" customFormat="1">
      <c r="A155" s="13"/>
      <c r="B155" s="254"/>
      <c r="C155" s="255"/>
      <c r="D155" s="238" t="s">
        <v>210</v>
      </c>
      <c r="E155" s="256" t="s">
        <v>1</v>
      </c>
      <c r="F155" s="257" t="s">
        <v>538</v>
      </c>
      <c r="G155" s="255"/>
      <c r="H155" s="256" t="s">
        <v>1</v>
      </c>
      <c r="I155" s="258"/>
      <c r="J155" s="255"/>
      <c r="K155" s="255"/>
      <c r="L155" s="259"/>
      <c r="M155" s="260"/>
      <c r="N155" s="261"/>
      <c r="O155" s="261"/>
      <c r="P155" s="261"/>
      <c r="Q155" s="261"/>
      <c r="R155" s="261"/>
      <c r="S155" s="261"/>
      <c r="T155" s="26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3" t="s">
        <v>210</v>
      </c>
      <c r="AU155" s="263" t="s">
        <v>89</v>
      </c>
      <c r="AV155" s="13" t="s">
        <v>21</v>
      </c>
      <c r="AW155" s="13" t="s">
        <v>36</v>
      </c>
      <c r="AX155" s="13" t="s">
        <v>80</v>
      </c>
      <c r="AY155" s="263" t="s">
        <v>135</v>
      </c>
    </row>
    <row r="156" s="13" customFormat="1">
      <c r="A156" s="13"/>
      <c r="B156" s="254"/>
      <c r="C156" s="255"/>
      <c r="D156" s="238" t="s">
        <v>210</v>
      </c>
      <c r="E156" s="256" t="s">
        <v>1</v>
      </c>
      <c r="F156" s="257" t="s">
        <v>539</v>
      </c>
      <c r="G156" s="255"/>
      <c r="H156" s="256" t="s">
        <v>1</v>
      </c>
      <c r="I156" s="258"/>
      <c r="J156" s="255"/>
      <c r="K156" s="255"/>
      <c r="L156" s="259"/>
      <c r="M156" s="260"/>
      <c r="N156" s="261"/>
      <c r="O156" s="261"/>
      <c r="P156" s="261"/>
      <c r="Q156" s="261"/>
      <c r="R156" s="261"/>
      <c r="S156" s="261"/>
      <c r="T156" s="26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3" t="s">
        <v>210</v>
      </c>
      <c r="AU156" s="263" t="s">
        <v>89</v>
      </c>
      <c r="AV156" s="13" t="s">
        <v>21</v>
      </c>
      <c r="AW156" s="13" t="s">
        <v>36</v>
      </c>
      <c r="AX156" s="13" t="s">
        <v>80</v>
      </c>
      <c r="AY156" s="263" t="s">
        <v>135</v>
      </c>
    </row>
    <row r="157" s="13" customFormat="1">
      <c r="A157" s="13"/>
      <c r="B157" s="254"/>
      <c r="C157" s="255"/>
      <c r="D157" s="238" t="s">
        <v>210</v>
      </c>
      <c r="E157" s="256" t="s">
        <v>1</v>
      </c>
      <c r="F157" s="257" t="s">
        <v>540</v>
      </c>
      <c r="G157" s="255"/>
      <c r="H157" s="256" t="s">
        <v>1</v>
      </c>
      <c r="I157" s="258"/>
      <c r="J157" s="255"/>
      <c r="K157" s="255"/>
      <c r="L157" s="259"/>
      <c r="M157" s="260"/>
      <c r="N157" s="261"/>
      <c r="O157" s="261"/>
      <c r="P157" s="261"/>
      <c r="Q157" s="261"/>
      <c r="R157" s="261"/>
      <c r="S157" s="261"/>
      <c r="T157" s="26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3" t="s">
        <v>210</v>
      </c>
      <c r="AU157" s="263" t="s">
        <v>89</v>
      </c>
      <c r="AV157" s="13" t="s">
        <v>21</v>
      </c>
      <c r="AW157" s="13" t="s">
        <v>36</v>
      </c>
      <c r="AX157" s="13" t="s">
        <v>80</v>
      </c>
      <c r="AY157" s="263" t="s">
        <v>135</v>
      </c>
    </row>
    <row r="158" s="14" customFormat="1">
      <c r="A158" s="14"/>
      <c r="B158" s="264"/>
      <c r="C158" s="265"/>
      <c r="D158" s="238" t="s">
        <v>210</v>
      </c>
      <c r="E158" s="266" t="s">
        <v>1</v>
      </c>
      <c r="F158" s="267" t="s">
        <v>541</v>
      </c>
      <c r="G158" s="265"/>
      <c r="H158" s="268">
        <v>5393.96</v>
      </c>
      <c r="I158" s="269"/>
      <c r="J158" s="265"/>
      <c r="K158" s="265"/>
      <c r="L158" s="270"/>
      <c r="M158" s="271"/>
      <c r="N158" s="272"/>
      <c r="O158" s="272"/>
      <c r="P158" s="272"/>
      <c r="Q158" s="272"/>
      <c r="R158" s="272"/>
      <c r="S158" s="272"/>
      <c r="T158" s="27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4" t="s">
        <v>210</v>
      </c>
      <c r="AU158" s="274" t="s">
        <v>89</v>
      </c>
      <c r="AV158" s="14" t="s">
        <v>89</v>
      </c>
      <c r="AW158" s="14" t="s">
        <v>36</v>
      </c>
      <c r="AX158" s="14" t="s">
        <v>21</v>
      </c>
      <c r="AY158" s="274" t="s">
        <v>135</v>
      </c>
    </row>
    <row r="159" s="2" customFormat="1" ht="16.5" customHeight="1">
      <c r="A159" s="38"/>
      <c r="B159" s="39"/>
      <c r="C159" s="225" t="s">
        <v>156</v>
      </c>
      <c r="D159" s="225" t="s">
        <v>136</v>
      </c>
      <c r="E159" s="226" t="s">
        <v>542</v>
      </c>
      <c r="F159" s="227" t="s">
        <v>279</v>
      </c>
      <c r="G159" s="228" t="s">
        <v>219</v>
      </c>
      <c r="H159" s="229">
        <v>791</v>
      </c>
      <c r="I159" s="230"/>
      <c r="J159" s="231">
        <f>ROUND(I159*H159,2)</f>
        <v>0</v>
      </c>
      <c r="K159" s="227" t="s">
        <v>208</v>
      </c>
      <c r="L159" s="44"/>
      <c r="M159" s="232" t="s">
        <v>1</v>
      </c>
      <c r="N159" s="233" t="s">
        <v>45</v>
      </c>
      <c r="O159" s="91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6" t="s">
        <v>134</v>
      </c>
      <c r="AT159" s="236" t="s">
        <v>136</v>
      </c>
      <c r="AU159" s="236" t="s">
        <v>89</v>
      </c>
      <c r="AY159" s="17" t="s">
        <v>135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7" t="s">
        <v>21</v>
      </c>
      <c r="BK159" s="237">
        <f>ROUND(I159*H159,2)</f>
        <v>0</v>
      </c>
      <c r="BL159" s="17" t="s">
        <v>134</v>
      </c>
      <c r="BM159" s="236" t="s">
        <v>543</v>
      </c>
    </row>
    <row r="160" s="13" customFormat="1">
      <c r="A160" s="13"/>
      <c r="B160" s="254"/>
      <c r="C160" s="255"/>
      <c r="D160" s="238" t="s">
        <v>210</v>
      </c>
      <c r="E160" s="256" t="s">
        <v>1</v>
      </c>
      <c r="F160" s="257" t="s">
        <v>525</v>
      </c>
      <c r="G160" s="255"/>
      <c r="H160" s="256" t="s">
        <v>1</v>
      </c>
      <c r="I160" s="258"/>
      <c r="J160" s="255"/>
      <c r="K160" s="255"/>
      <c r="L160" s="259"/>
      <c r="M160" s="260"/>
      <c r="N160" s="261"/>
      <c r="O160" s="261"/>
      <c r="P160" s="261"/>
      <c r="Q160" s="261"/>
      <c r="R160" s="261"/>
      <c r="S160" s="261"/>
      <c r="T160" s="26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3" t="s">
        <v>210</v>
      </c>
      <c r="AU160" s="263" t="s">
        <v>89</v>
      </c>
      <c r="AV160" s="13" t="s">
        <v>21</v>
      </c>
      <c r="AW160" s="13" t="s">
        <v>36</v>
      </c>
      <c r="AX160" s="13" t="s">
        <v>80</v>
      </c>
      <c r="AY160" s="263" t="s">
        <v>135</v>
      </c>
    </row>
    <row r="161" s="14" customFormat="1">
      <c r="A161" s="14"/>
      <c r="B161" s="264"/>
      <c r="C161" s="265"/>
      <c r="D161" s="238" t="s">
        <v>210</v>
      </c>
      <c r="E161" s="266" t="s">
        <v>1</v>
      </c>
      <c r="F161" s="267" t="s">
        <v>523</v>
      </c>
      <c r="G161" s="265"/>
      <c r="H161" s="268">
        <v>791</v>
      </c>
      <c r="I161" s="269"/>
      <c r="J161" s="265"/>
      <c r="K161" s="265"/>
      <c r="L161" s="270"/>
      <c r="M161" s="271"/>
      <c r="N161" s="272"/>
      <c r="O161" s="272"/>
      <c r="P161" s="272"/>
      <c r="Q161" s="272"/>
      <c r="R161" s="272"/>
      <c r="S161" s="272"/>
      <c r="T161" s="27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4" t="s">
        <v>210</v>
      </c>
      <c r="AU161" s="274" t="s">
        <v>89</v>
      </c>
      <c r="AV161" s="14" t="s">
        <v>89</v>
      </c>
      <c r="AW161" s="14" t="s">
        <v>36</v>
      </c>
      <c r="AX161" s="14" t="s">
        <v>21</v>
      </c>
      <c r="AY161" s="274" t="s">
        <v>135</v>
      </c>
    </row>
    <row r="162" s="2" customFormat="1" ht="33" customHeight="1">
      <c r="A162" s="38"/>
      <c r="B162" s="39"/>
      <c r="C162" s="225" t="s">
        <v>161</v>
      </c>
      <c r="D162" s="225" t="s">
        <v>136</v>
      </c>
      <c r="E162" s="226" t="s">
        <v>282</v>
      </c>
      <c r="F162" s="227" t="s">
        <v>283</v>
      </c>
      <c r="G162" s="228" t="s">
        <v>275</v>
      </c>
      <c r="H162" s="229">
        <v>1344.7000000000001</v>
      </c>
      <c r="I162" s="230"/>
      <c r="J162" s="231">
        <f>ROUND(I162*H162,2)</f>
        <v>0</v>
      </c>
      <c r="K162" s="227" t="s">
        <v>208</v>
      </c>
      <c r="L162" s="44"/>
      <c r="M162" s="232" t="s">
        <v>1</v>
      </c>
      <c r="N162" s="233" t="s">
        <v>45</v>
      </c>
      <c r="O162" s="91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6" t="s">
        <v>134</v>
      </c>
      <c r="AT162" s="236" t="s">
        <v>136</v>
      </c>
      <c r="AU162" s="236" t="s">
        <v>89</v>
      </c>
      <c r="AY162" s="17" t="s">
        <v>135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7" t="s">
        <v>21</v>
      </c>
      <c r="BK162" s="237">
        <f>ROUND(I162*H162,2)</f>
        <v>0</v>
      </c>
      <c r="BL162" s="17" t="s">
        <v>134</v>
      </c>
      <c r="BM162" s="236" t="s">
        <v>544</v>
      </c>
    </row>
    <row r="163" s="2" customFormat="1">
      <c r="A163" s="38"/>
      <c r="B163" s="39"/>
      <c r="C163" s="225" t="s">
        <v>166</v>
      </c>
      <c r="D163" s="225" t="s">
        <v>136</v>
      </c>
      <c r="E163" s="226" t="s">
        <v>324</v>
      </c>
      <c r="F163" s="227" t="s">
        <v>325</v>
      </c>
      <c r="G163" s="228" t="s">
        <v>305</v>
      </c>
      <c r="H163" s="229">
        <v>7184</v>
      </c>
      <c r="I163" s="230"/>
      <c r="J163" s="231">
        <f>ROUND(I163*H163,2)</f>
        <v>0</v>
      </c>
      <c r="K163" s="227" t="s">
        <v>208</v>
      </c>
      <c r="L163" s="44"/>
      <c r="M163" s="232" t="s">
        <v>1</v>
      </c>
      <c r="N163" s="233" t="s">
        <v>45</v>
      </c>
      <c r="O163" s="91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6" t="s">
        <v>134</v>
      </c>
      <c r="AT163" s="236" t="s">
        <v>136</v>
      </c>
      <c r="AU163" s="236" t="s">
        <v>89</v>
      </c>
      <c r="AY163" s="17" t="s">
        <v>135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7" t="s">
        <v>21</v>
      </c>
      <c r="BK163" s="237">
        <f>ROUND(I163*H163,2)</f>
        <v>0</v>
      </c>
      <c r="BL163" s="17" t="s">
        <v>134</v>
      </c>
      <c r="BM163" s="236" t="s">
        <v>545</v>
      </c>
    </row>
    <row r="164" s="13" customFormat="1">
      <c r="A164" s="13"/>
      <c r="B164" s="254"/>
      <c r="C164" s="255"/>
      <c r="D164" s="238" t="s">
        <v>210</v>
      </c>
      <c r="E164" s="256" t="s">
        <v>1</v>
      </c>
      <c r="F164" s="257" t="s">
        <v>327</v>
      </c>
      <c r="G164" s="255"/>
      <c r="H164" s="256" t="s">
        <v>1</v>
      </c>
      <c r="I164" s="258"/>
      <c r="J164" s="255"/>
      <c r="K164" s="255"/>
      <c r="L164" s="259"/>
      <c r="M164" s="260"/>
      <c r="N164" s="261"/>
      <c r="O164" s="261"/>
      <c r="P164" s="261"/>
      <c r="Q164" s="261"/>
      <c r="R164" s="261"/>
      <c r="S164" s="261"/>
      <c r="T164" s="26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3" t="s">
        <v>210</v>
      </c>
      <c r="AU164" s="263" t="s">
        <v>89</v>
      </c>
      <c r="AV164" s="13" t="s">
        <v>21</v>
      </c>
      <c r="AW164" s="13" t="s">
        <v>36</v>
      </c>
      <c r="AX164" s="13" t="s">
        <v>80</v>
      </c>
      <c r="AY164" s="263" t="s">
        <v>135</v>
      </c>
    </row>
    <row r="165" s="13" customFormat="1">
      <c r="A165" s="13"/>
      <c r="B165" s="254"/>
      <c r="C165" s="255"/>
      <c r="D165" s="238" t="s">
        <v>210</v>
      </c>
      <c r="E165" s="256" t="s">
        <v>1</v>
      </c>
      <c r="F165" s="257" t="s">
        <v>270</v>
      </c>
      <c r="G165" s="255"/>
      <c r="H165" s="256" t="s">
        <v>1</v>
      </c>
      <c r="I165" s="258"/>
      <c r="J165" s="255"/>
      <c r="K165" s="255"/>
      <c r="L165" s="259"/>
      <c r="M165" s="260"/>
      <c r="N165" s="261"/>
      <c r="O165" s="261"/>
      <c r="P165" s="261"/>
      <c r="Q165" s="261"/>
      <c r="R165" s="261"/>
      <c r="S165" s="261"/>
      <c r="T165" s="26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3" t="s">
        <v>210</v>
      </c>
      <c r="AU165" s="263" t="s">
        <v>89</v>
      </c>
      <c r="AV165" s="13" t="s">
        <v>21</v>
      </c>
      <c r="AW165" s="13" t="s">
        <v>36</v>
      </c>
      <c r="AX165" s="13" t="s">
        <v>80</v>
      </c>
      <c r="AY165" s="263" t="s">
        <v>135</v>
      </c>
    </row>
    <row r="166" s="13" customFormat="1">
      <c r="A166" s="13"/>
      <c r="B166" s="254"/>
      <c r="C166" s="255"/>
      <c r="D166" s="238" t="s">
        <v>210</v>
      </c>
      <c r="E166" s="256" t="s">
        <v>1</v>
      </c>
      <c r="F166" s="257" t="s">
        <v>546</v>
      </c>
      <c r="G166" s="255"/>
      <c r="H166" s="256" t="s">
        <v>1</v>
      </c>
      <c r="I166" s="258"/>
      <c r="J166" s="255"/>
      <c r="K166" s="255"/>
      <c r="L166" s="259"/>
      <c r="M166" s="260"/>
      <c r="N166" s="261"/>
      <c r="O166" s="261"/>
      <c r="P166" s="261"/>
      <c r="Q166" s="261"/>
      <c r="R166" s="261"/>
      <c r="S166" s="261"/>
      <c r="T166" s="26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3" t="s">
        <v>210</v>
      </c>
      <c r="AU166" s="263" t="s">
        <v>89</v>
      </c>
      <c r="AV166" s="13" t="s">
        <v>21</v>
      </c>
      <c r="AW166" s="13" t="s">
        <v>36</v>
      </c>
      <c r="AX166" s="13" t="s">
        <v>80</v>
      </c>
      <c r="AY166" s="263" t="s">
        <v>135</v>
      </c>
    </row>
    <row r="167" s="14" customFormat="1">
      <c r="A167" s="14"/>
      <c r="B167" s="264"/>
      <c r="C167" s="265"/>
      <c r="D167" s="238" t="s">
        <v>210</v>
      </c>
      <c r="E167" s="266" t="s">
        <v>1</v>
      </c>
      <c r="F167" s="267" t="s">
        <v>396</v>
      </c>
      <c r="G167" s="265"/>
      <c r="H167" s="268">
        <v>7184</v>
      </c>
      <c r="I167" s="269"/>
      <c r="J167" s="265"/>
      <c r="K167" s="265"/>
      <c r="L167" s="270"/>
      <c r="M167" s="271"/>
      <c r="N167" s="272"/>
      <c r="O167" s="272"/>
      <c r="P167" s="272"/>
      <c r="Q167" s="272"/>
      <c r="R167" s="272"/>
      <c r="S167" s="272"/>
      <c r="T167" s="27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4" t="s">
        <v>210</v>
      </c>
      <c r="AU167" s="274" t="s">
        <v>89</v>
      </c>
      <c r="AV167" s="14" t="s">
        <v>89</v>
      </c>
      <c r="AW167" s="14" t="s">
        <v>36</v>
      </c>
      <c r="AX167" s="14" t="s">
        <v>21</v>
      </c>
      <c r="AY167" s="274" t="s">
        <v>135</v>
      </c>
    </row>
    <row r="168" s="11" customFormat="1" ht="22.8" customHeight="1">
      <c r="A168" s="11"/>
      <c r="B168" s="211"/>
      <c r="C168" s="212"/>
      <c r="D168" s="213" t="s">
        <v>79</v>
      </c>
      <c r="E168" s="252" t="s">
        <v>175</v>
      </c>
      <c r="F168" s="252" t="s">
        <v>467</v>
      </c>
      <c r="G168" s="212"/>
      <c r="H168" s="212"/>
      <c r="I168" s="215"/>
      <c r="J168" s="253">
        <f>BK168</f>
        <v>0</v>
      </c>
      <c r="K168" s="212"/>
      <c r="L168" s="217"/>
      <c r="M168" s="218"/>
      <c r="N168" s="219"/>
      <c r="O168" s="219"/>
      <c r="P168" s="220">
        <f>SUM(P169:P175)</f>
        <v>0</v>
      </c>
      <c r="Q168" s="219"/>
      <c r="R168" s="220">
        <f>SUM(R169:R175)</f>
        <v>3.8173399999999997</v>
      </c>
      <c r="S168" s="219"/>
      <c r="T168" s="221">
        <f>SUM(T169:T175)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222" t="s">
        <v>21</v>
      </c>
      <c r="AT168" s="223" t="s">
        <v>79</v>
      </c>
      <c r="AU168" s="223" t="s">
        <v>21</v>
      </c>
      <c r="AY168" s="222" t="s">
        <v>135</v>
      </c>
      <c r="BK168" s="224">
        <f>SUM(BK169:BK175)</f>
        <v>0</v>
      </c>
    </row>
    <row r="169" s="2" customFormat="1">
      <c r="A169" s="38"/>
      <c r="B169" s="39"/>
      <c r="C169" s="225" t="s">
        <v>170</v>
      </c>
      <c r="D169" s="225" t="s">
        <v>136</v>
      </c>
      <c r="E169" s="226" t="s">
        <v>547</v>
      </c>
      <c r="F169" s="227" t="s">
        <v>548</v>
      </c>
      <c r="G169" s="228" t="s">
        <v>305</v>
      </c>
      <c r="H169" s="229">
        <v>8122</v>
      </c>
      <c r="I169" s="230"/>
      <c r="J169" s="231">
        <f>ROUND(I169*H169,2)</f>
        <v>0</v>
      </c>
      <c r="K169" s="227" t="s">
        <v>208</v>
      </c>
      <c r="L169" s="44"/>
      <c r="M169" s="232" t="s">
        <v>1</v>
      </c>
      <c r="N169" s="233" t="s">
        <v>45</v>
      </c>
      <c r="O169" s="91"/>
      <c r="P169" s="234">
        <f>O169*H169</f>
        <v>0</v>
      </c>
      <c r="Q169" s="234">
        <v>0.00046999999999999999</v>
      </c>
      <c r="R169" s="234">
        <f>Q169*H169</f>
        <v>3.8173399999999997</v>
      </c>
      <c r="S169" s="234">
        <v>0</v>
      </c>
      <c r="T169" s="23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6" t="s">
        <v>134</v>
      </c>
      <c r="AT169" s="236" t="s">
        <v>136</v>
      </c>
      <c r="AU169" s="236" t="s">
        <v>89</v>
      </c>
      <c r="AY169" s="17" t="s">
        <v>135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7" t="s">
        <v>21</v>
      </c>
      <c r="BK169" s="237">
        <f>ROUND(I169*H169,2)</f>
        <v>0</v>
      </c>
      <c r="BL169" s="17" t="s">
        <v>134</v>
      </c>
      <c r="BM169" s="236" t="s">
        <v>549</v>
      </c>
    </row>
    <row r="170" s="13" customFormat="1">
      <c r="A170" s="13"/>
      <c r="B170" s="254"/>
      <c r="C170" s="255"/>
      <c r="D170" s="238" t="s">
        <v>210</v>
      </c>
      <c r="E170" s="256" t="s">
        <v>1</v>
      </c>
      <c r="F170" s="257" t="s">
        <v>550</v>
      </c>
      <c r="G170" s="255"/>
      <c r="H170" s="256" t="s">
        <v>1</v>
      </c>
      <c r="I170" s="258"/>
      <c r="J170" s="255"/>
      <c r="K170" s="255"/>
      <c r="L170" s="259"/>
      <c r="M170" s="260"/>
      <c r="N170" s="261"/>
      <c r="O170" s="261"/>
      <c r="P170" s="261"/>
      <c r="Q170" s="261"/>
      <c r="R170" s="261"/>
      <c r="S170" s="261"/>
      <c r="T170" s="26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3" t="s">
        <v>210</v>
      </c>
      <c r="AU170" s="263" t="s">
        <v>89</v>
      </c>
      <c r="AV170" s="13" t="s">
        <v>21</v>
      </c>
      <c r="AW170" s="13" t="s">
        <v>36</v>
      </c>
      <c r="AX170" s="13" t="s">
        <v>80</v>
      </c>
      <c r="AY170" s="263" t="s">
        <v>135</v>
      </c>
    </row>
    <row r="171" s="13" customFormat="1">
      <c r="A171" s="13"/>
      <c r="B171" s="254"/>
      <c r="C171" s="255"/>
      <c r="D171" s="238" t="s">
        <v>210</v>
      </c>
      <c r="E171" s="256" t="s">
        <v>1</v>
      </c>
      <c r="F171" s="257" t="s">
        <v>538</v>
      </c>
      <c r="G171" s="255"/>
      <c r="H171" s="256" t="s">
        <v>1</v>
      </c>
      <c r="I171" s="258"/>
      <c r="J171" s="255"/>
      <c r="K171" s="255"/>
      <c r="L171" s="259"/>
      <c r="M171" s="260"/>
      <c r="N171" s="261"/>
      <c r="O171" s="261"/>
      <c r="P171" s="261"/>
      <c r="Q171" s="261"/>
      <c r="R171" s="261"/>
      <c r="S171" s="261"/>
      <c r="T171" s="26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3" t="s">
        <v>210</v>
      </c>
      <c r="AU171" s="263" t="s">
        <v>89</v>
      </c>
      <c r="AV171" s="13" t="s">
        <v>21</v>
      </c>
      <c r="AW171" s="13" t="s">
        <v>36</v>
      </c>
      <c r="AX171" s="13" t="s">
        <v>80</v>
      </c>
      <c r="AY171" s="263" t="s">
        <v>135</v>
      </c>
    </row>
    <row r="172" s="13" customFormat="1">
      <c r="A172" s="13"/>
      <c r="B172" s="254"/>
      <c r="C172" s="255"/>
      <c r="D172" s="238" t="s">
        <v>210</v>
      </c>
      <c r="E172" s="256" t="s">
        <v>1</v>
      </c>
      <c r="F172" s="257" t="s">
        <v>551</v>
      </c>
      <c r="G172" s="255"/>
      <c r="H172" s="256" t="s">
        <v>1</v>
      </c>
      <c r="I172" s="258"/>
      <c r="J172" s="255"/>
      <c r="K172" s="255"/>
      <c r="L172" s="259"/>
      <c r="M172" s="260"/>
      <c r="N172" s="261"/>
      <c r="O172" s="261"/>
      <c r="P172" s="261"/>
      <c r="Q172" s="261"/>
      <c r="R172" s="261"/>
      <c r="S172" s="261"/>
      <c r="T172" s="26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3" t="s">
        <v>210</v>
      </c>
      <c r="AU172" s="263" t="s">
        <v>89</v>
      </c>
      <c r="AV172" s="13" t="s">
        <v>21</v>
      </c>
      <c r="AW172" s="13" t="s">
        <v>36</v>
      </c>
      <c r="AX172" s="13" t="s">
        <v>80</v>
      </c>
      <c r="AY172" s="263" t="s">
        <v>135</v>
      </c>
    </row>
    <row r="173" s="13" customFormat="1">
      <c r="A173" s="13"/>
      <c r="B173" s="254"/>
      <c r="C173" s="255"/>
      <c r="D173" s="238" t="s">
        <v>210</v>
      </c>
      <c r="E173" s="256" t="s">
        <v>1</v>
      </c>
      <c r="F173" s="257" t="s">
        <v>552</v>
      </c>
      <c r="G173" s="255"/>
      <c r="H173" s="256" t="s">
        <v>1</v>
      </c>
      <c r="I173" s="258"/>
      <c r="J173" s="255"/>
      <c r="K173" s="255"/>
      <c r="L173" s="259"/>
      <c r="M173" s="260"/>
      <c r="N173" s="261"/>
      <c r="O173" s="261"/>
      <c r="P173" s="261"/>
      <c r="Q173" s="261"/>
      <c r="R173" s="261"/>
      <c r="S173" s="261"/>
      <c r="T173" s="26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3" t="s">
        <v>210</v>
      </c>
      <c r="AU173" s="263" t="s">
        <v>89</v>
      </c>
      <c r="AV173" s="13" t="s">
        <v>21</v>
      </c>
      <c r="AW173" s="13" t="s">
        <v>36</v>
      </c>
      <c r="AX173" s="13" t="s">
        <v>80</v>
      </c>
      <c r="AY173" s="263" t="s">
        <v>135</v>
      </c>
    </row>
    <row r="174" s="13" customFormat="1">
      <c r="A174" s="13"/>
      <c r="B174" s="254"/>
      <c r="C174" s="255"/>
      <c r="D174" s="238" t="s">
        <v>210</v>
      </c>
      <c r="E174" s="256" t="s">
        <v>1</v>
      </c>
      <c r="F174" s="257" t="s">
        <v>553</v>
      </c>
      <c r="G174" s="255"/>
      <c r="H174" s="256" t="s">
        <v>1</v>
      </c>
      <c r="I174" s="258"/>
      <c r="J174" s="255"/>
      <c r="K174" s="255"/>
      <c r="L174" s="259"/>
      <c r="M174" s="260"/>
      <c r="N174" s="261"/>
      <c r="O174" s="261"/>
      <c r="P174" s="261"/>
      <c r="Q174" s="261"/>
      <c r="R174" s="261"/>
      <c r="S174" s="261"/>
      <c r="T174" s="26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3" t="s">
        <v>210</v>
      </c>
      <c r="AU174" s="263" t="s">
        <v>89</v>
      </c>
      <c r="AV174" s="13" t="s">
        <v>21</v>
      </c>
      <c r="AW174" s="13" t="s">
        <v>36</v>
      </c>
      <c r="AX174" s="13" t="s">
        <v>80</v>
      </c>
      <c r="AY174" s="263" t="s">
        <v>135</v>
      </c>
    </row>
    <row r="175" s="14" customFormat="1">
      <c r="A175" s="14"/>
      <c r="B175" s="264"/>
      <c r="C175" s="265"/>
      <c r="D175" s="238" t="s">
        <v>210</v>
      </c>
      <c r="E175" s="266" t="s">
        <v>1</v>
      </c>
      <c r="F175" s="267" t="s">
        <v>554</v>
      </c>
      <c r="G175" s="265"/>
      <c r="H175" s="268">
        <v>8122</v>
      </c>
      <c r="I175" s="269"/>
      <c r="J175" s="265"/>
      <c r="K175" s="265"/>
      <c r="L175" s="270"/>
      <c r="M175" s="271"/>
      <c r="N175" s="272"/>
      <c r="O175" s="272"/>
      <c r="P175" s="272"/>
      <c r="Q175" s="272"/>
      <c r="R175" s="272"/>
      <c r="S175" s="272"/>
      <c r="T175" s="27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4" t="s">
        <v>210</v>
      </c>
      <c r="AU175" s="274" t="s">
        <v>89</v>
      </c>
      <c r="AV175" s="14" t="s">
        <v>89</v>
      </c>
      <c r="AW175" s="14" t="s">
        <v>36</v>
      </c>
      <c r="AX175" s="14" t="s">
        <v>21</v>
      </c>
      <c r="AY175" s="274" t="s">
        <v>135</v>
      </c>
    </row>
    <row r="176" s="11" customFormat="1" ht="22.8" customHeight="1">
      <c r="A176" s="11"/>
      <c r="B176" s="211"/>
      <c r="C176" s="212"/>
      <c r="D176" s="213" t="s">
        <v>79</v>
      </c>
      <c r="E176" s="252" t="s">
        <v>507</v>
      </c>
      <c r="F176" s="252" t="s">
        <v>508</v>
      </c>
      <c r="G176" s="212"/>
      <c r="H176" s="212"/>
      <c r="I176" s="215"/>
      <c r="J176" s="253">
        <f>BK176</f>
        <v>0</v>
      </c>
      <c r="K176" s="212"/>
      <c r="L176" s="217"/>
      <c r="M176" s="218"/>
      <c r="N176" s="219"/>
      <c r="O176" s="219"/>
      <c r="P176" s="220">
        <f>SUM(P177:P178)</f>
        <v>0</v>
      </c>
      <c r="Q176" s="219"/>
      <c r="R176" s="220">
        <f>SUM(R177:R178)</f>
        <v>0</v>
      </c>
      <c r="S176" s="219"/>
      <c r="T176" s="221">
        <f>SUM(T177:T178)</f>
        <v>0</v>
      </c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R176" s="222" t="s">
        <v>21</v>
      </c>
      <c r="AT176" s="223" t="s">
        <v>79</v>
      </c>
      <c r="AU176" s="223" t="s">
        <v>21</v>
      </c>
      <c r="AY176" s="222" t="s">
        <v>135</v>
      </c>
      <c r="BK176" s="224">
        <f>SUM(BK177:BK178)</f>
        <v>0</v>
      </c>
    </row>
    <row r="177" s="2" customFormat="1" ht="33" customHeight="1">
      <c r="A177" s="38"/>
      <c r="B177" s="39"/>
      <c r="C177" s="225" t="s">
        <v>175</v>
      </c>
      <c r="D177" s="225" t="s">
        <v>136</v>
      </c>
      <c r="E177" s="226" t="s">
        <v>510</v>
      </c>
      <c r="F177" s="227" t="s">
        <v>511</v>
      </c>
      <c r="G177" s="228" t="s">
        <v>275</v>
      </c>
      <c r="H177" s="229">
        <v>3.8170000000000002</v>
      </c>
      <c r="I177" s="230"/>
      <c r="J177" s="231">
        <f>ROUND(I177*H177,2)</f>
        <v>0</v>
      </c>
      <c r="K177" s="227" t="s">
        <v>208</v>
      </c>
      <c r="L177" s="44"/>
      <c r="M177" s="232" t="s">
        <v>1</v>
      </c>
      <c r="N177" s="233" t="s">
        <v>45</v>
      </c>
      <c r="O177" s="91"/>
      <c r="P177" s="234">
        <f>O177*H177</f>
        <v>0</v>
      </c>
      <c r="Q177" s="234">
        <v>0</v>
      </c>
      <c r="R177" s="234">
        <f>Q177*H177</f>
        <v>0</v>
      </c>
      <c r="S177" s="234">
        <v>0</v>
      </c>
      <c r="T177" s="23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6" t="s">
        <v>134</v>
      </c>
      <c r="AT177" s="236" t="s">
        <v>136</v>
      </c>
      <c r="AU177" s="236" t="s">
        <v>89</v>
      </c>
      <c r="AY177" s="17" t="s">
        <v>135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7" t="s">
        <v>21</v>
      </c>
      <c r="BK177" s="237">
        <f>ROUND(I177*H177,2)</f>
        <v>0</v>
      </c>
      <c r="BL177" s="17" t="s">
        <v>134</v>
      </c>
      <c r="BM177" s="236" t="s">
        <v>555</v>
      </c>
    </row>
    <row r="178" s="2" customFormat="1" ht="33" customHeight="1">
      <c r="A178" s="38"/>
      <c r="B178" s="39"/>
      <c r="C178" s="225" t="s">
        <v>26</v>
      </c>
      <c r="D178" s="225" t="s">
        <v>136</v>
      </c>
      <c r="E178" s="226" t="s">
        <v>514</v>
      </c>
      <c r="F178" s="227" t="s">
        <v>515</v>
      </c>
      <c r="G178" s="228" t="s">
        <v>275</v>
      </c>
      <c r="H178" s="229">
        <v>3.8170000000000002</v>
      </c>
      <c r="I178" s="230"/>
      <c r="J178" s="231">
        <f>ROUND(I178*H178,2)</f>
        <v>0</v>
      </c>
      <c r="K178" s="227" t="s">
        <v>208</v>
      </c>
      <c r="L178" s="44"/>
      <c r="M178" s="296" t="s">
        <v>1</v>
      </c>
      <c r="N178" s="297" t="s">
        <v>45</v>
      </c>
      <c r="O178" s="244"/>
      <c r="P178" s="298">
        <f>O178*H178</f>
        <v>0</v>
      </c>
      <c r="Q178" s="298">
        <v>0</v>
      </c>
      <c r="R178" s="298">
        <f>Q178*H178</f>
        <v>0</v>
      </c>
      <c r="S178" s="298">
        <v>0</v>
      </c>
      <c r="T178" s="299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6" t="s">
        <v>134</v>
      </c>
      <c r="AT178" s="236" t="s">
        <v>136</v>
      </c>
      <c r="AU178" s="236" t="s">
        <v>89</v>
      </c>
      <c r="AY178" s="17" t="s">
        <v>135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7" t="s">
        <v>21</v>
      </c>
      <c r="BK178" s="237">
        <f>ROUND(I178*H178,2)</f>
        <v>0</v>
      </c>
      <c r="BL178" s="17" t="s">
        <v>134</v>
      </c>
      <c r="BM178" s="236" t="s">
        <v>556</v>
      </c>
    </row>
    <row r="179" s="2" customFormat="1" ht="6.96" customHeight="1">
      <c r="A179" s="38"/>
      <c r="B179" s="66"/>
      <c r="C179" s="67"/>
      <c r="D179" s="67"/>
      <c r="E179" s="67"/>
      <c r="F179" s="67"/>
      <c r="G179" s="67"/>
      <c r="H179" s="67"/>
      <c r="I179" s="67"/>
      <c r="J179" s="67"/>
      <c r="K179" s="67"/>
      <c r="L179" s="44"/>
      <c r="M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</row>
  </sheetData>
  <sheetProtection sheet="1" autoFilter="0" formatColumns="0" formatRows="0" objects="1" scenarios="1" spinCount="100000" saltValue="n0S+WGQBTWRyabLIPboUnKp8twvCqH6JwTJo5lMF2k88atMRRoqQ3/qgQh8WhnaHucS3FvxbElO1pN9WQg9gzg==" hashValue="jLxtB24+ErOQkS56wMxG6DLyWMrBU2sBhk0sfE/WB4W9TkGNjAnFwdH4gJ0rkwusyfpKZldKKLDbpp05AJV8Ug==" algorithmName="SHA-512" password="CC35"/>
  <autoFilter ref="C129:K178"/>
  <mergeCells count="14">
    <mergeCell ref="E7:H7"/>
    <mergeCell ref="E9:H9"/>
    <mergeCell ref="E18:H18"/>
    <mergeCell ref="E27:H27"/>
    <mergeCell ref="E85:H85"/>
    <mergeCell ref="E87:H87"/>
    <mergeCell ref="D104:F104"/>
    <mergeCell ref="D105:F105"/>
    <mergeCell ref="D106:F106"/>
    <mergeCell ref="D107:F107"/>
    <mergeCell ref="D108:F10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 xml:space="preserve">Projekt polních cest C4 (úsek č.1),  C5 Netřebice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557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19</v>
      </c>
      <c r="E11" s="38"/>
      <c r="F11" s="143" t="s">
        <v>1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22</v>
      </c>
      <c r="E12" s="38"/>
      <c r="F12" s="143" t="s">
        <v>23</v>
      </c>
      <c r="G12" s="38"/>
      <c r="H12" s="38"/>
      <c r="I12" s="140" t="s">
        <v>24</v>
      </c>
      <c r="J12" s="144" t="str">
        <f>'Rekapitulace stavby'!AN8</f>
        <v>3. 3. 2021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28</v>
      </c>
      <c r="E14" s="38"/>
      <c r="F14" s="38"/>
      <c r="G14" s="38"/>
      <c r="H14" s="38"/>
      <c r="I14" s="140" t="s">
        <v>29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30</v>
      </c>
      <c r="F15" s="38"/>
      <c r="G15" s="38"/>
      <c r="H15" s="38"/>
      <c r="I15" s="140" t="s">
        <v>31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32</v>
      </c>
      <c r="E17" s="38"/>
      <c r="F17" s="38"/>
      <c r="G17" s="38"/>
      <c r="H17" s="38"/>
      <c r="I17" s="140" t="s">
        <v>29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31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34</v>
      </c>
      <c r="E20" s="38"/>
      <c r="F20" s="38"/>
      <c r="G20" s="38"/>
      <c r="H20" s="38"/>
      <c r="I20" s="140" t="s">
        <v>29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35</v>
      </c>
      <c r="F21" s="38"/>
      <c r="G21" s="38"/>
      <c r="H21" s="38"/>
      <c r="I21" s="140" t="s">
        <v>31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29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38</v>
      </c>
      <c r="F24" s="38"/>
      <c r="G24" s="38"/>
      <c r="H24" s="38"/>
      <c r="I24" s="140" t="s">
        <v>31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143" t="s">
        <v>102</v>
      </c>
      <c r="E30" s="38"/>
      <c r="F30" s="38"/>
      <c r="G30" s="38"/>
      <c r="H30" s="38"/>
      <c r="I30" s="38"/>
      <c r="J30" s="150">
        <f>J96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51" t="s">
        <v>103</v>
      </c>
      <c r="E31" s="38"/>
      <c r="F31" s="38"/>
      <c r="G31" s="38"/>
      <c r="H31" s="38"/>
      <c r="I31" s="38"/>
      <c r="J31" s="150">
        <f>J107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40</v>
      </c>
      <c r="E32" s="38"/>
      <c r="F32" s="38"/>
      <c r="G32" s="38"/>
      <c r="H32" s="38"/>
      <c r="I32" s="38"/>
      <c r="J32" s="153">
        <f>ROUND(J30 + J31,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9"/>
      <c r="E33" s="149"/>
      <c r="F33" s="149"/>
      <c r="G33" s="149"/>
      <c r="H33" s="149"/>
      <c r="I33" s="149"/>
      <c r="J33" s="149"/>
      <c r="K33" s="14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42</v>
      </c>
      <c r="G34" s="38"/>
      <c r="H34" s="38"/>
      <c r="I34" s="154" t="s">
        <v>41</v>
      </c>
      <c r="J34" s="154" t="s">
        <v>43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44</v>
      </c>
      <c r="E35" s="140" t="s">
        <v>45</v>
      </c>
      <c r="F35" s="156">
        <f>ROUND((SUM(BE107:BE114) + SUM(BE134:BE251)),  2)</f>
        <v>0</v>
      </c>
      <c r="G35" s="38"/>
      <c r="H35" s="38"/>
      <c r="I35" s="157">
        <v>0.20999999999999999</v>
      </c>
      <c r="J35" s="156">
        <f>ROUND(((SUM(BE107:BE114) + SUM(BE134:BE251))*I35),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0" t="s">
        <v>46</v>
      </c>
      <c r="F36" s="156">
        <f>ROUND((SUM(BF107:BF114) + SUM(BF134:BF251)),  2)</f>
        <v>0</v>
      </c>
      <c r="G36" s="38"/>
      <c r="H36" s="38"/>
      <c r="I36" s="157">
        <v>0.14999999999999999</v>
      </c>
      <c r="J36" s="156">
        <f>ROUND(((SUM(BF107:BF114) + SUM(BF134:BF251))*I36),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6">
        <f>ROUND((SUM(BG107:BG114) + SUM(BG134:BG251)),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0" t="s">
        <v>48</v>
      </c>
      <c r="F38" s="156">
        <f>ROUND((SUM(BH107:BH114) + SUM(BH134:BH251)),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0" t="s">
        <v>49</v>
      </c>
      <c r="F39" s="156">
        <f>ROUND((SUM(BI107:BI114) + SUM(BI134:BI251)),  2)</f>
        <v>0</v>
      </c>
      <c r="G39" s="38"/>
      <c r="H39" s="38"/>
      <c r="I39" s="157">
        <v>0</v>
      </c>
      <c r="J39" s="156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50</v>
      </c>
      <c r="E41" s="160"/>
      <c r="F41" s="160"/>
      <c r="G41" s="161" t="s">
        <v>51</v>
      </c>
      <c r="H41" s="162" t="s">
        <v>52</v>
      </c>
      <c r="I41" s="160"/>
      <c r="J41" s="163">
        <f>SUM(J32:J39)</f>
        <v>0</v>
      </c>
      <c r="K41" s="164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5" t="s">
        <v>53</v>
      </c>
      <c r="E50" s="166"/>
      <c r="F50" s="166"/>
      <c r="G50" s="165" t="s">
        <v>54</v>
      </c>
      <c r="H50" s="166"/>
      <c r="I50" s="166"/>
      <c r="J50" s="166"/>
      <c r="K50" s="166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7" t="s">
        <v>55</v>
      </c>
      <c r="E61" s="168"/>
      <c r="F61" s="169" t="s">
        <v>56</v>
      </c>
      <c r="G61" s="167" t="s">
        <v>55</v>
      </c>
      <c r="H61" s="168"/>
      <c r="I61" s="168"/>
      <c r="J61" s="170" t="s">
        <v>56</v>
      </c>
      <c r="K61" s="168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5" t="s">
        <v>57</v>
      </c>
      <c r="E65" s="171"/>
      <c r="F65" s="171"/>
      <c r="G65" s="165" t="s">
        <v>58</v>
      </c>
      <c r="H65" s="171"/>
      <c r="I65" s="171"/>
      <c r="J65" s="171"/>
      <c r="K65" s="171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7" t="s">
        <v>55</v>
      </c>
      <c r="E76" s="168"/>
      <c r="F76" s="169" t="s">
        <v>56</v>
      </c>
      <c r="G76" s="167" t="s">
        <v>55</v>
      </c>
      <c r="H76" s="168"/>
      <c r="I76" s="168"/>
      <c r="J76" s="170" t="s">
        <v>56</v>
      </c>
      <c r="K76" s="168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6" t="str">
        <f>E7</f>
        <v xml:space="preserve">Projekt polních cest C4 (úsek č.1),  C5 Netřebice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101.03 - PROPUSTKY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22</v>
      </c>
      <c r="D89" s="40"/>
      <c r="E89" s="40"/>
      <c r="F89" s="27" t="str">
        <f>F12</f>
        <v>Netřebice</v>
      </c>
      <c r="G89" s="40"/>
      <c r="H89" s="40"/>
      <c r="I89" s="32" t="s">
        <v>24</v>
      </c>
      <c r="J89" s="79" t="str">
        <f>IF(J12="","",J12)</f>
        <v>3. 3. 2021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28</v>
      </c>
      <c r="D91" s="40"/>
      <c r="E91" s="40"/>
      <c r="F91" s="27" t="str">
        <f>E15</f>
        <v>Česká republika - Státní pozemkový úřad</v>
      </c>
      <c r="G91" s="40"/>
      <c r="H91" s="40"/>
      <c r="I91" s="32" t="s">
        <v>34</v>
      </c>
      <c r="J91" s="36" t="str">
        <f>E21</f>
        <v>Ing. Roman Fišer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32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Dopravně inženýrská kancelář, s. 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7" t="s">
        <v>105</v>
      </c>
      <c r="D94" s="178"/>
      <c r="E94" s="178"/>
      <c r="F94" s="178"/>
      <c r="G94" s="178"/>
      <c r="H94" s="178"/>
      <c r="I94" s="178"/>
      <c r="J94" s="179" t="s">
        <v>106</v>
      </c>
      <c r="K94" s="17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0" t="s">
        <v>107</v>
      </c>
      <c r="D96" s="40"/>
      <c r="E96" s="40"/>
      <c r="F96" s="40"/>
      <c r="G96" s="40"/>
      <c r="H96" s="40"/>
      <c r="I96" s="40"/>
      <c r="J96" s="110">
        <f>J134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81"/>
      <c r="C97" s="182"/>
      <c r="D97" s="183" t="s">
        <v>195</v>
      </c>
      <c r="E97" s="184"/>
      <c r="F97" s="184"/>
      <c r="G97" s="184"/>
      <c r="H97" s="184"/>
      <c r="I97" s="184"/>
      <c r="J97" s="185">
        <f>J135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46"/>
      <c r="C98" s="247"/>
      <c r="D98" s="248" t="s">
        <v>196</v>
      </c>
      <c r="E98" s="249"/>
      <c r="F98" s="249"/>
      <c r="G98" s="249"/>
      <c r="H98" s="249"/>
      <c r="I98" s="249"/>
      <c r="J98" s="250">
        <f>J136</f>
        <v>0</v>
      </c>
      <c r="K98" s="247"/>
      <c r="L98" s="251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46"/>
      <c r="C99" s="247"/>
      <c r="D99" s="248" t="s">
        <v>558</v>
      </c>
      <c r="E99" s="249"/>
      <c r="F99" s="249"/>
      <c r="G99" s="249"/>
      <c r="H99" s="249"/>
      <c r="I99" s="249"/>
      <c r="J99" s="250">
        <f>J171</f>
        <v>0</v>
      </c>
      <c r="K99" s="247"/>
      <c r="L99" s="251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46"/>
      <c r="C100" s="247"/>
      <c r="D100" s="248" t="s">
        <v>198</v>
      </c>
      <c r="E100" s="249"/>
      <c r="F100" s="249"/>
      <c r="G100" s="249"/>
      <c r="H100" s="249"/>
      <c r="I100" s="249"/>
      <c r="J100" s="250">
        <f>J181</f>
        <v>0</v>
      </c>
      <c r="K100" s="247"/>
      <c r="L100" s="251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46"/>
      <c r="C101" s="247"/>
      <c r="D101" s="248" t="s">
        <v>559</v>
      </c>
      <c r="E101" s="249"/>
      <c r="F101" s="249"/>
      <c r="G101" s="249"/>
      <c r="H101" s="249"/>
      <c r="I101" s="249"/>
      <c r="J101" s="250">
        <f>J193</f>
        <v>0</v>
      </c>
      <c r="K101" s="247"/>
      <c r="L101" s="251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46"/>
      <c r="C102" s="247"/>
      <c r="D102" s="248" t="s">
        <v>199</v>
      </c>
      <c r="E102" s="249"/>
      <c r="F102" s="249"/>
      <c r="G102" s="249"/>
      <c r="H102" s="249"/>
      <c r="I102" s="249"/>
      <c r="J102" s="250">
        <f>J205</f>
        <v>0</v>
      </c>
      <c r="K102" s="247"/>
      <c r="L102" s="251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46"/>
      <c r="C103" s="247"/>
      <c r="D103" s="248" t="s">
        <v>200</v>
      </c>
      <c r="E103" s="249"/>
      <c r="F103" s="249"/>
      <c r="G103" s="249"/>
      <c r="H103" s="249"/>
      <c r="I103" s="249"/>
      <c r="J103" s="250">
        <f>J211</f>
        <v>0</v>
      </c>
      <c r="K103" s="247"/>
      <c r="L103" s="251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246"/>
      <c r="C104" s="247"/>
      <c r="D104" s="248" t="s">
        <v>201</v>
      </c>
      <c r="E104" s="249"/>
      <c r="F104" s="249"/>
      <c r="G104" s="249"/>
      <c r="H104" s="249"/>
      <c r="I104" s="249"/>
      <c r="J104" s="250">
        <f>J249</f>
        <v>0</v>
      </c>
      <c r="K104" s="247"/>
      <c r="L104" s="251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9.28" customHeight="1">
      <c r="A107" s="38"/>
      <c r="B107" s="39"/>
      <c r="C107" s="180" t="s">
        <v>110</v>
      </c>
      <c r="D107" s="40"/>
      <c r="E107" s="40"/>
      <c r="F107" s="40"/>
      <c r="G107" s="40"/>
      <c r="H107" s="40"/>
      <c r="I107" s="40"/>
      <c r="J107" s="187">
        <f>ROUND(J108 + J109 + J110 + J111 + J112 + J113,2)</f>
        <v>0</v>
      </c>
      <c r="K107" s="40"/>
      <c r="L107" s="63"/>
      <c r="N107" s="188" t="s">
        <v>44</v>
      </c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8" customHeight="1">
      <c r="A108" s="38"/>
      <c r="B108" s="39"/>
      <c r="C108" s="40"/>
      <c r="D108" s="189" t="s">
        <v>111</v>
      </c>
      <c r="E108" s="190"/>
      <c r="F108" s="190"/>
      <c r="G108" s="40"/>
      <c r="H108" s="40"/>
      <c r="I108" s="40"/>
      <c r="J108" s="191">
        <v>0</v>
      </c>
      <c r="K108" s="40"/>
      <c r="L108" s="192"/>
      <c r="M108" s="193"/>
      <c r="N108" s="194" t="s">
        <v>46</v>
      </c>
      <c r="O108" s="193"/>
      <c r="P108" s="193"/>
      <c r="Q108" s="193"/>
      <c r="R108" s="193"/>
      <c r="S108" s="195"/>
      <c r="T108" s="195"/>
      <c r="U108" s="195"/>
      <c r="V108" s="195"/>
      <c r="W108" s="195"/>
      <c r="X108" s="195"/>
      <c r="Y108" s="195"/>
      <c r="Z108" s="195"/>
      <c r="AA108" s="195"/>
      <c r="AB108" s="195"/>
      <c r="AC108" s="195"/>
      <c r="AD108" s="195"/>
      <c r="AE108" s="195"/>
      <c r="AF108" s="193"/>
      <c r="AG108" s="193"/>
      <c r="AH108" s="193"/>
      <c r="AI108" s="193"/>
      <c r="AJ108" s="193"/>
      <c r="AK108" s="193"/>
      <c r="AL108" s="193"/>
      <c r="AM108" s="193"/>
      <c r="AN108" s="193"/>
      <c r="AO108" s="193"/>
      <c r="AP108" s="193"/>
      <c r="AQ108" s="193"/>
      <c r="AR108" s="193"/>
      <c r="AS108" s="193"/>
      <c r="AT108" s="193"/>
      <c r="AU108" s="193"/>
      <c r="AV108" s="193"/>
      <c r="AW108" s="193"/>
      <c r="AX108" s="193"/>
      <c r="AY108" s="196" t="s">
        <v>112</v>
      </c>
      <c r="AZ108" s="193"/>
      <c r="BA108" s="193"/>
      <c r="BB108" s="193"/>
      <c r="BC108" s="193"/>
      <c r="BD108" s="193"/>
      <c r="BE108" s="197">
        <f>IF(N108="základní",J108,0)</f>
        <v>0</v>
      </c>
      <c r="BF108" s="197">
        <f>IF(N108="snížená",J108,0)</f>
        <v>0</v>
      </c>
      <c r="BG108" s="197">
        <f>IF(N108="zákl. přenesená",J108,0)</f>
        <v>0</v>
      </c>
      <c r="BH108" s="197">
        <f>IF(N108="sníž. přenesená",J108,0)</f>
        <v>0</v>
      </c>
      <c r="BI108" s="197">
        <f>IF(N108="nulová",J108,0)</f>
        <v>0</v>
      </c>
      <c r="BJ108" s="196" t="s">
        <v>89</v>
      </c>
      <c r="BK108" s="193"/>
      <c r="BL108" s="193"/>
      <c r="BM108" s="193"/>
    </row>
    <row r="109" s="2" customFormat="1" ht="18" customHeight="1">
      <c r="A109" s="38"/>
      <c r="B109" s="39"/>
      <c r="C109" s="40"/>
      <c r="D109" s="189" t="s">
        <v>113</v>
      </c>
      <c r="E109" s="190"/>
      <c r="F109" s="190"/>
      <c r="G109" s="40"/>
      <c r="H109" s="40"/>
      <c r="I109" s="40"/>
      <c r="J109" s="191">
        <v>0</v>
      </c>
      <c r="K109" s="40"/>
      <c r="L109" s="192"/>
      <c r="M109" s="193"/>
      <c r="N109" s="194" t="s">
        <v>46</v>
      </c>
      <c r="O109" s="193"/>
      <c r="P109" s="193"/>
      <c r="Q109" s="193"/>
      <c r="R109" s="193"/>
      <c r="S109" s="195"/>
      <c r="T109" s="195"/>
      <c r="U109" s="195"/>
      <c r="V109" s="195"/>
      <c r="W109" s="195"/>
      <c r="X109" s="195"/>
      <c r="Y109" s="195"/>
      <c r="Z109" s="195"/>
      <c r="AA109" s="195"/>
      <c r="AB109" s="195"/>
      <c r="AC109" s="195"/>
      <c r="AD109" s="195"/>
      <c r="AE109" s="195"/>
      <c r="AF109" s="193"/>
      <c r="AG109" s="193"/>
      <c r="AH109" s="193"/>
      <c r="AI109" s="193"/>
      <c r="AJ109" s="193"/>
      <c r="AK109" s="193"/>
      <c r="AL109" s="193"/>
      <c r="AM109" s="193"/>
      <c r="AN109" s="193"/>
      <c r="AO109" s="193"/>
      <c r="AP109" s="193"/>
      <c r="AQ109" s="193"/>
      <c r="AR109" s="193"/>
      <c r="AS109" s="193"/>
      <c r="AT109" s="193"/>
      <c r="AU109" s="193"/>
      <c r="AV109" s="193"/>
      <c r="AW109" s="193"/>
      <c r="AX109" s="193"/>
      <c r="AY109" s="196" t="s">
        <v>112</v>
      </c>
      <c r="AZ109" s="193"/>
      <c r="BA109" s="193"/>
      <c r="BB109" s="193"/>
      <c r="BC109" s="193"/>
      <c r="BD109" s="193"/>
      <c r="BE109" s="197">
        <f>IF(N109="základní",J109,0)</f>
        <v>0</v>
      </c>
      <c r="BF109" s="197">
        <f>IF(N109="snížená",J109,0)</f>
        <v>0</v>
      </c>
      <c r="BG109" s="197">
        <f>IF(N109="zákl. přenesená",J109,0)</f>
        <v>0</v>
      </c>
      <c r="BH109" s="197">
        <f>IF(N109="sníž. přenesená",J109,0)</f>
        <v>0</v>
      </c>
      <c r="BI109" s="197">
        <f>IF(N109="nulová",J109,0)</f>
        <v>0</v>
      </c>
      <c r="BJ109" s="196" t="s">
        <v>89</v>
      </c>
      <c r="BK109" s="193"/>
      <c r="BL109" s="193"/>
      <c r="BM109" s="193"/>
    </row>
    <row r="110" s="2" customFormat="1" ht="18" customHeight="1">
      <c r="A110" s="38"/>
      <c r="B110" s="39"/>
      <c r="C110" s="40"/>
      <c r="D110" s="189" t="s">
        <v>114</v>
      </c>
      <c r="E110" s="190"/>
      <c r="F110" s="190"/>
      <c r="G110" s="40"/>
      <c r="H110" s="40"/>
      <c r="I110" s="40"/>
      <c r="J110" s="191">
        <v>0</v>
      </c>
      <c r="K110" s="40"/>
      <c r="L110" s="192"/>
      <c r="M110" s="193"/>
      <c r="N110" s="194" t="s">
        <v>46</v>
      </c>
      <c r="O110" s="193"/>
      <c r="P110" s="193"/>
      <c r="Q110" s="193"/>
      <c r="R110" s="193"/>
      <c r="S110" s="195"/>
      <c r="T110" s="195"/>
      <c r="U110" s="195"/>
      <c r="V110" s="195"/>
      <c r="W110" s="195"/>
      <c r="X110" s="195"/>
      <c r="Y110" s="195"/>
      <c r="Z110" s="195"/>
      <c r="AA110" s="195"/>
      <c r="AB110" s="195"/>
      <c r="AC110" s="195"/>
      <c r="AD110" s="195"/>
      <c r="AE110" s="195"/>
      <c r="AF110" s="193"/>
      <c r="AG110" s="193"/>
      <c r="AH110" s="193"/>
      <c r="AI110" s="193"/>
      <c r="AJ110" s="193"/>
      <c r="AK110" s="193"/>
      <c r="AL110" s="193"/>
      <c r="AM110" s="193"/>
      <c r="AN110" s="193"/>
      <c r="AO110" s="193"/>
      <c r="AP110" s="193"/>
      <c r="AQ110" s="193"/>
      <c r="AR110" s="193"/>
      <c r="AS110" s="193"/>
      <c r="AT110" s="193"/>
      <c r="AU110" s="193"/>
      <c r="AV110" s="193"/>
      <c r="AW110" s="193"/>
      <c r="AX110" s="193"/>
      <c r="AY110" s="196" t="s">
        <v>112</v>
      </c>
      <c r="AZ110" s="193"/>
      <c r="BA110" s="193"/>
      <c r="BB110" s="193"/>
      <c r="BC110" s="193"/>
      <c r="BD110" s="193"/>
      <c r="BE110" s="197">
        <f>IF(N110="základní",J110,0)</f>
        <v>0</v>
      </c>
      <c r="BF110" s="197">
        <f>IF(N110="snížená",J110,0)</f>
        <v>0</v>
      </c>
      <c r="BG110" s="197">
        <f>IF(N110="zákl. přenesená",J110,0)</f>
        <v>0</v>
      </c>
      <c r="BH110" s="197">
        <f>IF(N110="sníž. přenesená",J110,0)</f>
        <v>0</v>
      </c>
      <c r="BI110" s="197">
        <f>IF(N110="nulová",J110,0)</f>
        <v>0</v>
      </c>
      <c r="BJ110" s="196" t="s">
        <v>89</v>
      </c>
      <c r="BK110" s="193"/>
      <c r="BL110" s="193"/>
      <c r="BM110" s="193"/>
    </row>
    <row r="111" s="2" customFormat="1" ht="18" customHeight="1">
      <c r="A111" s="38"/>
      <c r="B111" s="39"/>
      <c r="C111" s="40"/>
      <c r="D111" s="189" t="s">
        <v>115</v>
      </c>
      <c r="E111" s="190"/>
      <c r="F111" s="190"/>
      <c r="G111" s="40"/>
      <c r="H111" s="40"/>
      <c r="I111" s="40"/>
      <c r="J111" s="191">
        <v>0</v>
      </c>
      <c r="K111" s="40"/>
      <c r="L111" s="192"/>
      <c r="M111" s="193"/>
      <c r="N111" s="194" t="s">
        <v>46</v>
      </c>
      <c r="O111" s="193"/>
      <c r="P111" s="193"/>
      <c r="Q111" s="193"/>
      <c r="R111" s="193"/>
      <c r="S111" s="195"/>
      <c r="T111" s="195"/>
      <c r="U111" s="195"/>
      <c r="V111" s="195"/>
      <c r="W111" s="195"/>
      <c r="X111" s="195"/>
      <c r="Y111" s="195"/>
      <c r="Z111" s="195"/>
      <c r="AA111" s="195"/>
      <c r="AB111" s="195"/>
      <c r="AC111" s="195"/>
      <c r="AD111" s="195"/>
      <c r="AE111" s="195"/>
      <c r="AF111" s="193"/>
      <c r="AG111" s="193"/>
      <c r="AH111" s="193"/>
      <c r="AI111" s="193"/>
      <c r="AJ111" s="193"/>
      <c r="AK111" s="193"/>
      <c r="AL111" s="193"/>
      <c r="AM111" s="193"/>
      <c r="AN111" s="193"/>
      <c r="AO111" s="193"/>
      <c r="AP111" s="193"/>
      <c r="AQ111" s="193"/>
      <c r="AR111" s="193"/>
      <c r="AS111" s="193"/>
      <c r="AT111" s="193"/>
      <c r="AU111" s="193"/>
      <c r="AV111" s="193"/>
      <c r="AW111" s="193"/>
      <c r="AX111" s="193"/>
      <c r="AY111" s="196" t="s">
        <v>112</v>
      </c>
      <c r="AZ111" s="193"/>
      <c r="BA111" s="193"/>
      <c r="BB111" s="193"/>
      <c r="BC111" s="193"/>
      <c r="BD111" s="193"/>
      <c r="BE111" s="197">
        <f>IF(N111="základní",J111,0)</f>
        <v>0</v>
      </c>
      <c r="BF111" s="197">
        <f>IF(N111="snížená",J111,0)</f>
        <v>0</v>
      </c>
      <c r="BG111" s="197">
        <f>IF(N111="zákl. přenesená",J111,0)</f>
        <v>0</v>
      </c>
      <c r="BH111" s="197">
        <f>IF(N111="sníž. přenesená",J111,0)</f>
        <v>0</v>
      </c>
      <c r="BI111" s="197">
        <f>IF(N111="nulová",J111,0)</f>
        <v>0</v>
      </c>
      <c r="BJ111" s="196" t="s">
        <v>89</v>
      </c>
      <c r="BK111" s="193"/>
      <c r="BL111" s="193"/>
      <c r="BM111" s="193"/>
    </row>
    <row r="112" s="2" customFormat="1" ht="18" customHeight="1">
      <c r="A112" s="38"/>
      <c r="B112" s="39"/>
      <c r="C112" s="40"/>
      <c r="D112" s="189" t="s">
        <v>116</v>
      </c>
      <c r="E112" s="190"/>
      <c r="F112" s="190"/>
      <c r="G112" s="40"/>
      <c r="H112" s="40"/>
      <c r="I112" s="40"/>
      <c r="J112" s="191">
        <v>0</v>
      </c>
      <c r="K112" s="40"/>
      <c r="L112" s="192"/>
      <c r="M112" s="193"/>
      <c r="N112" s="194" t="s">
        <v>46</v>
      </c>
      <c r="O112" s="193"/>
      <c r="P112" s="193"/>
      <c r="Q112" s="193"/>
      <c r="R112" s="193"/>
      <c r="S112" s="195"/>
      <c r="T112" s="195"/>
      <c r="U112" s="195"/>
      <c r="V112" s="195"/>
      <c r="W112" s="195"/>
      <c r="X112" s="195"/>
      <c r="Y112" s="195"/>
      <c r="Z112" s="195"/>
      <c r="AA112" s="195"/>
      <c r="AB112" s="195"/>
      <c r="AC112" s="195"/>
      <c r="AD112" s="195"/>
      <c r="AE112" s="195"/>
      <c r="AF112" s="193"/>
      <c r="AG112" s="193"/>
      <c r="AH112" s="193"/>
      <c r="AI112" s="193"/>
      <c r="AJ112" s="193"/>
      <c r="AK112" s="193"/>
      <c r="AL112" s="193"/>
      <c r="AM112" s="193"/>
      <c r="AN112" s="193"/>
      <c r="AO112" s="193"/>
      <c r="AP112" s="193"/>
      <c r="AQ112" s="193"/>
      <c r="AR112" s="193"/>
      <c r="AS112" s="193"/>
      <c r="AT112" s="193"/>
      <c r="AU112" s="193"/>
      <c r="AV112" s="193"/>
      <c r="AW112" s="193"/>
      <c r="AX112" s="193"/>
      <c r="AY112" s="196" t="s">
        <v>112</v>
      </c>
      <c r="AZ112" s="193"/>
      <c r="BA112" s="193"/>
      <c r="BB112" s="193"/>
      <c r="BC112" s="193"/>
      <c r="BD112" s="193"/>
      <c r="BE112" s="197">
        <f>IF(N112="základní",J112,0)</f>
        <v>0</v>
      </c>
      <c r="BF112" s="197">
        <f>IF(N112="snížená",J112,0)</f>
        <v>0</v>
      </c>
      <c r="BG112" s="197">
        <f>IF(N112="zákl. přenesená",J112,0)</f>
        <v>0</v>
      </c>
      <c r="BH112" s="197">
        <f>IF(N112="sníž. přenesená",J112,0)</f>
        <v>0</v>
      </c>
      <c r="BI112" s="197">
        <f>IF(N112="nulová",J112,0)</f>
        <v>0</v>
      </c>
      <c r="BJ112" s="196" t="s">
        <v>89</v>
      </c>
      <c r="BK112" s="193"/>
      <c r="BL112" s="193"/>
      <c r="BM112" s="193"/>
    </row>
    <row r="113" s="2" customFormat="1" ht="18" customHeight="1">
      <c r="A113" s="38"/>
      <c r="B113" s="39"/>
      <c r="C113" s="40"/>
      <c r="D113" s="190" t="s">
        <v>117</v>
      </c>
      <c r="E113" s="40"/>
      <c r="F113" s="40"/>
      <c r="G113" s="40"/>
      <c r="H113" s="40"/>
      <c r="I113" s="40"/>
      <c r="J113" s="191">
        <f>ROUND(J30*T113,2)</f>
        <v>0</v>
      </c>
      <c r="K113" s="40"/>
      <c r="L113" s="192"/>
      <c r="M113" s="193"/>
      <c r="N113" s="194" t="s">
        <v>46</v>
      </c>
      <c r="O113" s="193"/>
      <c r="P113" s="193"/>
      <c r="Q113" s="193"/>
      <c r="R113" s="193"/>
      <c r="S113" s="195"/>
      <c r="T113" s="195"/>
      <c r="U113" s="195"/>
      <c r="V113" s="195"/>
      <c r="W113" s="195"/>
      <c r="X113" s="195"/>
      <c r="Y113" s="195"/>
      <c r="Z113" s="195"/>
      <c r="AA113" s="195"/>
      <c r="AB113" s="195"/>
      <c r="AC113" s="195"/>
      <c r="AD113" s="195"/>
      <c r="AE113" s="195"/>
      <c r="AF113" s="193"/>
      <c r="AG113" s="193"/>
      <c r="AH113" s="193"/>
      <c r="AI113" s="193"/>
      <c r="AJ113" s="193"/>
      <c r="AK113" s="193"/>
      <c r="AL113" s="193"/>
      <c r="AM113" s="193"/>
      <c r="AN113" s="193"/>
      <c r="AO113" s="193"/>
      <c r="AP113" s="193"/>
      <c r="AQ113" s="193"/>
      <c r="AR113" s="193"/>
      <c r="AS113" s="193"/>
      <c r="AT113" s="193"/>
      <c r="AU113" s="193"/>
      <c r="AV113" s="193"/>
      <c r="AW113" s="193"/>
      <c r="AX113" s="193"/>
      <c r="AY113" s="196" t="s">
        <v>118</v>
      </c>
      <c r="AZ113" s="193"/>
      <c r="BA113" s="193"/>
      <c r="BB113" s="193"/>
      <c r="BC113" s="193"/>
      <c r="BD113" s="193"/>
      <c r="BE113" s="197">
        <f>IF(N113="základní",J113,0)</f>
        <v>0</v>
      </c>
      <c r="BF113" s="197">
        <f>IF(N113="snížená",J113,0)</f>
        <v>0</v>
      </c>
      <c r="BG113" s="197">
        <f>IF(N113="zákl. přenesená",J113,0)</f>
        <v>0</v>
      </c>
      <c r="BH113" s="197">
        <f>IF(N113="sníž. přenesená",J113,0)</f>
        <v>0</v>
      </c>
      <c r="BI113" s="197">
        <f>IF(N113="nulová",J113,0)</f>
        <v>0</v>
      </c>
      <c r="BJ113" s="196" t="s">
        <v>89</v>
      </c>
      <c r="BK113" s="193"/>
      <c r="BL113" s="193"/>
      <c r="BM113" s="193"/>
    </row>
    <row r="114" s="2" customForma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9.28" customHeight="1">
      <c r="A115" s="38"/>
      <c r="B115" s="39"/>
      <c r="C115" s="198" t="s">
        <v>119</v>
      </c>
      <c r="D115" s="178"/>
      <c r="E115" s="178"/>
      <c r="F115" s="178"/>
      <c r="G115" s="178"/>
      <c r="H115" s="178"/>
      <c r="I115" s="178"/>
      <c r="J115" s="199">
        <f>ROUND(J96+J107,2)</f>
        <v>0</v>
      </c>
      <c r="K115" s="178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66"/>
      <c r="C116" s="67"/>
      <c r="D116" s="67"/>
      <c r="E116" s="67"/>
      <c r="F116" s="67"/>
      <c r="G116" s="67"/>
      <c r="H116" s="67"/>
      <c r="I116" s="67"/>
      <c r="J116" s="67"/>
      <c r="K116" s="67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20" s="2" customFormat="1" ht="6.96" customHeight="1">
      <c r="A120" s="38"/>
      <c r="B120" s="68"/>
      <c r="C120" s="69"/>
      <c r="D120" s="69"/>
      <c r="E120" s="69"/>
      <c r="F120" s="69"/>
      <c r="G120" s="69"/>
      <c r="H120" s="69"/>
      <c r="I120" s="69"/>
      <c r="J120" s="69"/>
      <c r="K120" s="69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4.96" customHeight="1">
      <c r="A121" s="38"/>
      <c r="B121" s="39"/>
      <c r="C121" s="23" t="s">
        <v>120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16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176" t="str">
        <f>E7</f>
        <v xml:space="preserve">Projekt polních cest C4 (úsek č.1),  C5 Netřebice</v>
      </c>
      <c r="F124" s="32"/>
      <c r="G124" s="32"/>
      <c r="H124" s="32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100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76" t="str">
        <f>E9</f>
        <v>SO 101.03 - PROPUSTKY</v>
      </c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22</v>
      </c>
      <c r="D128" s="40"/>
      <c r="E128" s="40"/>
      <c r="F128" s="27" t="str">
        <f>F12</f>
        <v>Netřebice</v>
      </c>
      <c r="G128" s="40"/>
      <c r="H128" s="40"/>
      <c r="I128" s="32" t="s">
        <v>24</v>
      </c>
      <c r="J128" s="79" t="str">
        <f>IF(J12="","",J12)</f>
        <v>3. 3. 2021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28</v>
      </c>
      <c r="D130" s="40"/>
      <c r="E130" s="40"/>
      <c r="F130" s="27" t="str">
        <f>E15</f>
        <v>Česká republika - Státní pozemkový úřad</v>
      </c>
      <c r="G130" s="40"/>
      <c r="H130" s="40"/>
      <c r="I130" s="32" t="s">
        <v>34</v>
      </c>
      <c r="J130" s="36" t="str">
        <f>E21</f>
        <v>Ing. Roman Fišer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5.65" customHeight="1">
      <c r="A131" s="38"/>
      <c r="B131" s="39"/>
      <c r="C131" s="32" t="s">
        <v>32</v>
      </c>
      <c r="D131" s="40"/>
      <c r="E131" s="40"/>
      <c r="F131" s="27" t="str">
        <f>IF(E18="","",E18)</f>
        <v>Vyplň údaj</v>
      </c>
      <c r="G131" s="40"/>
      <c r="H131" s="40"/>
      <c r="I131" s="32" t="s">
        <v>37</v>
      </c>
      <c r="J131" s="36" t="str">
        <f>E24</f>
        <v>Dopravně inženýrská kancelář, s. r.o.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0" customFormat="1" ht="29.28" customHeight="1">
      <c r="A133" s="200"/>
      <c r="B133" s="201"/>
      <c r="C133" s="202" t="s">
        <v>121</v>
      </c>
      <c r="D133" s="203" t="s">
        <v>65</v>
      </c>
      <c r="E133" s="203" t="s">
        <v>61</v>
      </c>
      <c r="F133" s="203" t="s">
        <v>62</v>
      </c>
      <c r="G133" s="203" t="s">
        <v>122</v>
      </c>
      <c r="H133" s="203" t="s">
        <v>123</v>
      </c>
      <c r="I133" s="203" t="s">
        <v>124</v>
      </c>
      <c r="J133" s="203" t="s">
        <v>106</v>
      </c>
      <c r="K133" s="204" t="s">
        <v>125</v>
      </c>
      <c r="L133" s="205"/>
      <c r="M133" s="100" t="s">
        <v>1</v>
      </c>
      <c r="N133" s="101" t="s">
        <v>44</v>
      </c>
      <c r="O133" s="101" t="s">
        <v>126</v>
      </c>
      <c r="P133" s="101" t="s">
        <v>127</v>
      </c>
      <c r="Q133" s="101" t="s">
        <v>128</v>
      </c>
      <c r="R133" s="101" t="s">
        <v>129</v>
      </c>
      <c r="S133" s="101" t="s">
        <v>130</v>
      </c>
      <c r="T133" s="102" t="s">
        <v>131</v>
      </c>
      <c r="U133" s="200"/>
      <c r="V133" s="200"/>
      <c r="W133" s="200"/>
      <c r="X133" s="200"/>
      <c r="Y133" s="200"/>
      <c r="Z133" s="200"/>
      <c r="AA133" s="200"/>
      <c r="AB133" s="200"/>
      <c r="AC133" s="200"/>
      <c r="AD133" s="200"/>
      <c r="AE133" s="200"/>
    </row>
    <row r="134" s="2" customFormat="1" ht="22.8" customHeight="1">
      <c r="A134" s="38"/>
      <c r="B134" s="39"/>
      <c r="C134" s="107" t="s">
        <v>132</v>
      </c>
      <c r="D134" s="40"/>
      <c r="E134" s="40"/>
      <c r="F134" s="40"/>
      <c r="G134" s="40"/>
      <c r="H134" s="40"/>
      <c r="I134" s="40"/>
      <c r="J134" s="206">
        <f>BK134</f>
        <v>0</v>
      </c>
      <c r="K134" s="40"/>
      <c r="L134" s="44"/>
      <c r="M134" s="103"/>
      <c r="N134" s="207"/>
      <c r="O134" s="104"/>
      <c r="P134" s="208">
        <f>P135</f>
        <v>0</v>
      </c>
      <c r="Q134" s="104"/>
      <c r="R134" s="208">
        <f>R135</f>
        <v>61.264112759999996</v>
      </c>
      <c r="S134" s="104"/>
      <c r="T134" s="209">
        <f>T135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79</v>
      </c>
      <c r="AU134" s="17" t="s">
        <v>108</v>
      </c>
      <c r="BK134" s="210">
        <f>BK135</f>
        <v>0</v>
      </c>
    </row>
    <row r="135" s="11" customFormat="1" ht="25.92" customHeight="1">
      <c r="A135" s="11"/>
      <c r="B135" s="211"/>
      <c r="C135" s="212"/>
      <c r="D135" s="213" t="s">
        <v>79</v>
      </c>
      <c r="E135" s="214" t="s">
        <v>202</v>
      </c>
      <c r="F135" s="214" t="s">
        <v>203</v>
      </c>
      <c r="G135" s="212"/>
      <c r="H135" s="212"/>
      <c r="I135" s="215"/>
      <c r="J135" s="216">
        <f>BK135</f>
        <v>0</v>
      </c>
      <c r="K135" s="212"/>
      <c r="L135" s="217"/>
      <c r="M135" s="218"/>
      <c r="N135" s="219"/>
      <c r="O135" s="219"/>
      <c r="P135" s="220">
        <f>P136+P171+P181+P193+P205+P211+P249</f>
        <v>0</v>
      </c>
      <c r="Q135" s="219"/>
      <c r="R135" s="220">
        <f>R136+R171+R181+R193+R205+R211+R249</f>
        <v>61.264112759999996</v>
      </c>
      <c r="S135" s="219"/>
      <c r="T135" s="221">
        <f>T136+T171+T181+T193+T205+T211+T249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22" t="s">
        <v>21</v>
      </c>
      <c r="AT135" s="223" t="s">
        <v>79</v>
      </c>
      <c r="AU135" s="223" t="s">
        <v>80</v>
      </c>
      <c r="AY135" s="222" t="s">
        <v>135</v>
      </c>
      <c r="BK135" s="224">
        <f>BK136+BK171+BK181+BK193+BK205+BK211+BK249</f>
        <v>0</v>
      </c>
    </row>
    <row r="136" s="11" customFormat="1" ht="22.8" customHeight="1">
      <c r="A136" s="11"/>
      <c r="B136" s="211"/>
      <c r="C136" s="212"/>
      <c r="D136" s="213" t="s">
        <v>79</v>
      </c>
      <c r="E136" s="252" t="s">
        <v>21</v>
      </c>
      <c r="F136" s="252" t="s">
        <v>204</v>
      </c>
      <c r="G136" s="212"/>
      <c r="H136" s="212"/>
      <c r="I136" s="215"/>
      <c r="J136" s="253">
        <f>BK136</f>
        <v>0</v>
      </c>
      <c r="K136" s="212"/>
      <c r="L136" s="217"/>
      <c r="M136" s="218"/>
      <c r="N136" s="219"/>
      <c r="O136" s="219"/>
      <c r="P136" s="220">
        <f>SUM(P137:P170)</f>
        <v>0</v>
      </c>
      <c r="Q136" s="219"/>
      <c r="R136" s="220">
        <f>SUM(R137:R170)</f>
        <v>0.0104</v>
      </c>
      <c r="S136" s="219"/>
      <c r="T136" s="221">
        <f>SUM(T137:T170)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22" t="s">
        <v>21</v>
      </c>
      <c r="AT136" s="223" t="s">
        <v>79</v>
      </c>
      <c r="AU136" s="223" t="s">
        <v>21</v>
      </c>
      <c r="AY136" s="222" t="s">
        <v>135</v>
      </c>
      <c r="BK136" s="224">
        <f>SUM(BK137:BK170)</f>
        <v>0</v>
      </c>
    </row>
    <row r="137" s="2" customFormat="1" ht="33" customHeight="1">
      <c r="A137" s="38"/>
      <c r="B137" s="39"/>
      <c r="C137" s="225" t="s">
        <v>21</v>
      </c>
      <c r="D137" s="225" t="s">
        <v>136</v>
      </c>
      <c r="E137" s="226" t="s">
        <v>560</v>
      </c>
      <c r="F137" s="227" t="s">
        <v>561</v>
      </c>
      <c r="G137" s="228" t="s">
        <v>219</v>
      </c>
      <c r="H137" s="229">
        <v>48.149999999999999</v>
      </c>
      <c r="I137" s="230"/>
      <c r="J137" s="231">
        <f>ROUND(I137*H137,2)</f>
        <v>0</v>
      </c>
      <c r="K137" s="227" t="s">
        <v>208</v>
      </c>
      <c r="L137" s="44"/>
      <c r="M137" s="232" t="s">
        <v>1</v>
      </c>
      <c r="N137" s="233" t="s">
        <v>45</v>
      </c>
      <c r="O137" s="91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6" t="s">
        <v>134</v>
      </c>
      <c r="AT137" s="236" t="s">
        <v>136</v>
      </c>
      <c r="AU137" s="236" t="s">
        <v>89</v>
      </c>
      <c r="AY137" s="17" t="s">
        <v>135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7" t="s">
        <v>21</v>
      </c>
      <c r="BK137" s="237">
        <f>ROUND(I137*H137,2)</f>
        <v>0</v>
      </c>
      <c r="BL137" s="17" t="s">
        <v>134</v>
      </c>
      <c r="BM137" s="236" t="s">
        <v>562</v>
      </c>
    </row>
    <row r="138" s="13" customFormat="1">
      <c r="A138" s="13"/>
      <c r="B138" s="254"/>
      <c r="C138" s="255"/>
      <c r="D138" s="238" t="s">
        <v>210</v>
      </c>
      <c r="E138" s="256" t="s">
        <v>1</v>
      </c>
      <c r="F138" s="257" t="s">
        <v>563</v>
      </c>
      <c r="G138" s="255"/>
      <c r="H138" s="256" t="s">
        <v>1</v>
      </c>
      <c r="I138" s="258"/>
      <c r="J138" s="255"/>
      <c r="K138" s="255"/>
      <c r="L138" s="259"/>
      <c r="M138" s="260"/>
      <c r="N138" s="261"/>
      <c r="O138" s="261"/>
      <c r="P138" s="261"/>
      <c r="Q138" s="261"/>
      <c r="R138" s="261"/>
      <c r="S138" s="261"/>
      <c r="T138" s="26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3" t="s">
        <v>210</v>
      </c>
      <c r="AU138" s="263" t="s">
        <v>89</v>
      </c>
      <c r="AV138" s="13" t="s">
        <v>21</v>
      </c>
      <c r="AW138" s="13" t="s">
        <v>36</v>
      </c>
      <c r="AX138" s="13" t="s">
        <v>80</v>
      </c>
      <c r="AY138" s="263" t="s">
        <v>135</v>
      </c>
    </row>
    <row r="139" s="13" customFormat="1">
      <c r="A139" s="13"/>
      <c r="B139" s="254"/>
      <c r="C139" s="255"/>
      <c r="D139" s="238" t="s">
        <v>210</v>
      </c>
      <c r="E139" s="256" t="s">
        <v>1</v>
      </c>
      <c r="F139" s="257" t="s">
        <v>564</v>
      </c>
      <c r="G139" s="255"/>
      <c r="H139" s="256" t="s">
        <v>1</v>
      </c>
      <c r="I139" s="258"/>
      <c r="J139" s="255"/>
      <c r="K139" s="255"/>
      <c r="L139" s="259"/>
      <c r="M139" s="260"/>
      <c r="N139" s="261"/>
      <c r="O139" s="261"/>
      <c r="P139" s="261"/>
      <c r="Q139" s="261"/>
      <c r="R139" s="261"/>
      <c r="S139" s="261"/>
      <c r="T139" s="26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3" t="s">
        <v>210</v>
      </c>
      <c r="AU139" s="263" t="s">
        <v>89</v>
      </c>
      <c r="AV139" s="13" t="s">
        <v>21</v>
      </c>
      <c r="AW139" s="13" t="s">
        <v>36</v>
      </c>
      <c r="AX139" s="13" t="s">
        <v>80</v>
      </c>
      <c r="AY139" s="263" t="s">
        <v>135</v>
      </c>
    </row>
    <row r="140" s="14" customFormat="1">
      <c r="A140" s="14"/>
      <c r="B140" s="264"/>
      <c r="C140" s="265"/>
      <c r="D140" s="238" t="s">
        <v>210</v>
      </c>
      <c r="E140" s="266" t="s">
        <v>1</v>
      </c>
      <c r="F140" s="267" t="s">
        <v>565</v>
      </c>
      <c r="G140" s="265"/>
      <c r="H140" s="268">
        <v>18.149999999999999</v>
      </c>
      <c r="I140" s="269"/>
      <c r="J140" s="265"/>
      <c r="K140" s="265"/>
      <c r="L140" s="270"/>
      <c r="M140" s="271"/>
      <c r="N140" s="272"/>
      <c r="O140" s="272"/>
      <c r="P140" s="272"/>
      <c r="Q140" s="272"/>
      <c r="R140" s="272"/>
      <c r="S140" s="272"/>
      <c r="T140" s="27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4" t="s">
        <v>210</v>
      </c>
      <c r="AU140" s="274" t="s">
        <v>89</v>
      </c>
      <c r="AV140" s="14" t="s">
        <v>89</v>
      </c>
      <c r="AW140" s="14" t="s">
        <v>36</v>
      </c>
      <c r="AX140" s="14" t="s">
        <v>80</v>
      </c>
      <c r="AY140" s="274" t="s">
        <v>135</v>
      </c>
    </row>
    <row r="141" s="13" customFormat="1">
      <c r="A141" s="13"/>
      <c r="B141" s="254"/>
      <c r="C141" s="255"/>
      <c r="D141" s="238" t="s">
        <v>210</v>
      </c>
      <c r="E141" s="256" t="s">
        <v>1</v>
      </c>
      <c r="F141" s="257" t="s">
        <v>566</v>
      </c>
      <c r="G141" s="255"/>
      <c r="H141" s="256" t="s">
        <v>1</v>
      </c>
      <c r="I141" s="258"/>
      <c r="J141" s="255"/>
      <c r="K141" s="255"/>
      <c r="L141" s="259"/>
      <c r="M141" s="260"/>
      <c r="N141" s="261"/>
      <c r="O141" s="261"/>
      <c r="P141" s="261"/>
      <c r="Q141" s="261"/>
      <c r="R141" s="261"/>
      <c r="S141" s="261"/>
      <c r="T141" s="26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3" t="s">
        <v>210</v>
      </c>
      <c r="AU141" s="263" t="s">
        <v>89</v>
      </c>
      <c r="AV141" s="13" t="s">
        <v>21</v>
      </c>
      <c r="AW141" s="13" t="s">
        <v>36</v>
      </c>
      <c r="AX141" s="13" t="s">
        <v>80</v>
      </c>
      <c r="AY141" s="263" t="s">
        <v>135</v>
      </c>
    </row>
    <row r="142" s="13" customFormat="1">
      <c r="A142" s="13"/>
      <c r="B142" s="254"/>
      <c r="C142" s="255"/>
      <c r="D142" s="238" t="s">
        <v>210</v>
      </c>
      <c r="E142" s="256" t="s">
        <v>1</v>
      </c>
      <c r="F142" s="257" t="s">
        <v>567</v>
      </c>
      <c r="G142" s="255"/>
      <c r="H142" s="256" t="s">
        <v>1</v>
      </c>
      <c r="I142" s="258"/>
      <c r="J142" s="255"/>
      <c r="K142" s="255"/>
      <c r="L142" s="259"/>
      <c r="M142" s="260"/>
      <c r="N142" s="261"/>
      <c r="O142" s="261"/>
      <c r="P142" s="261"/>
      <c r="Q142" s="261"/>
      <c r="R142" s="261"/>
      <c r="S142" s="261"/>
      <c r="T142" s="26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3" t="s">
        <v>210</v>
      </c>
      <c r="AU142" s="263" t="s">
        <v>89</v>
      </c>
      <c r="AV142" s="13" t="s">
        <v>21</v>
      </c>
      <c r="AW142" s="13" t="s">
        <v>36</v>
      </c>
      <c r="AX142" s="13" t="s">
        <v>80</v>
      </c>
      <c r="AY142" s="263" t="s">
        <v>135</v>
      </c>
    </row>
    <row r="143" s="14" customFormat="1">
      <c r="A143" s="14"/>
      <c r="B143" s="264"/>
      <c r="C143" s="265"/>
      <c r="D143" s="238" t="s">
        <v>210</v>
      </c>
      <c r="E143" s="266" t="s">
        <v>1</v>
      </c>
      <c r="F143" s="267" t="s">
        <v>568</v>
      </c>
      <c r="G143" s="265"/>
      <c r="H143" s="268">
        <v>30</v>
      </c>
      <c r="I143" s="269"/>
      <c r="J143" s="265"/>
      <c r="K143" s="265"/>
      <c r="L143" s="270"/>
      <c r="M143" s="271"/>
      <c r="N143" s="272"/>
      <c r="O143" s="272"/>
      <c r="P143" s="272"/>
      <c r="Q143" s="272"/>
      <c r="R143" s="272"/>
      <c r="S143" s="272"/>
      <c r="T143" s="27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4" t="s">
        <v>210</v>
      </c>
      <c r="AU143" s="274" t="s">
        <v>89</v>
      </c>
      <c r="AV143" s="14" t="s">
        <v>89</v>
      </c>
      <c r="AW143" s="14" t="s">
        <v>36</v>
      </c>
      <c r="AX143" s="14" t="s">
        <v>80</v>
      </c>
      <c r="AY143" s="274" t="s">
        <v>135</v>
      </c>
    </row>
    <row r="144" s="15" customFormat="1">
      <c r="A144" s="15"/>
      <c r="B144" s="275"/>
      <c r="C144" s="276"/>
      <c r="D144" s="238" t="s">
        <v>210</v>
      </c>
      <c r="E144" s="277" t="s">
        <v>1</v>
      </c>
      <c r="F144" s="278" t="s">
        <v>226</v>
      </c>
      <c r="G144" s="276"/>
      <c r="H144" s="279">
        <v>48.149999999999999</v>
      </c>
      <c r="I144" s="280"/>
      <c r="J144" s="276"/>
      <c r="K144" s="276"/>
      <c r="L144" s="281"/>
      <c r="M144" s="282"/>
      <c r="N144" s="283"/>
      <c r="O144" s="283"/>
      <c r="P144" s="283"/>
      <c r="Q144" s="283"/>
      <c r="R144" s="283"/>
      <c r="S144" s="283"/>
      <c r="T144" s="28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5" t="s">
        <v>210</v>
      </c>
      <c r="AU144" s="285" t="s">
        <v>89</v>
      </c>
      <c r="AV144" s="15" t="s">
        <v>134</v>
      </c>
      <c r="AW144" s="15" t="s">
        <v>36</v>
      </c>
      <c r="AX144" s="15" t="s">
        <v>21</v>
      </c>
      <c r="AY144" s="285" t="s">
        <v>135</v>
      </c>
    </row>
    <row r="145" s="2" customFormat="1" ht="33" customHeight="1">
      <c r="A145" s="38"/>
      <c r="B145" s="39"/>
      <c r="C145" s="225" t="s">
        <v>89</v>
      </c>
      <c r="D145" s="225" t="s">
        <v>136</v>
      </c>
      <c r="E145" s="226" t="s">
        <v>254</v>
      </c>
      <c r="F145" s="227" t="s">
        <v>255</v>
      </c>
      <c r="G145" s="228" t="s">
        <v>219</v>
      </c>
      <c r="H145" s="229">
        <v>48.149999999999999</v>
      </c>
      <c r="I145" s="230"/>
      <c r="J145" s="231">
        <f>ROUND(I145*H145,2)</f>
        <v>0</v>
      </c>
      <c r="K145" s="227" t="s">
        <v>208</v>
      </c>
      <c r="L145" s="44"/>
      <c r="M145" s="232" t="s">
        <v>1</v>
      </c>
      <c r="N145" s="233" t="s">
        <v>45</v>
      </c>
      <c r="O145" s="91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6" t="s">
        <v>134</v>
      </c>
      <c r="AT145" s="236" t="s">
        <v>136</v>
      </c>
      <c r="AU145" s="236" t="s">
        <v>89</v>
      </c>
      <c r="AY145" s="17" t="s">
        <v>135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7" t="s">
        <v>21</v>
      </c>
      <c r="BK145" s="237">
        <f>ROUND(I145*H145,2)</f>
        <v>0</v>
      </c>
      <c r="BL145" s="17" t="s">
        <v>134</v>
      </c>
      <c r="BM145" s="236" t="s">
        <v>569</v>
      </c>
    </row>
    <row r="146" s="13" customFormat="1">
      <c r="A146" s="13"/>
      <c r="B146" s="254"/>
      <c r="C146" s="255"/>
      <c r="D146" s="238" t="s">
        <v>210</v>
      </c>
      <c r="E146" s="256" t="s">
        <v>1</v>
      </c>
      <c r="F146" s="257" t="s">
        <v>570</v>
      </c>
      <c r="G146" s="255"/>
      <c r="H146" s="256" t="s">
        <v>1</v>
      </c>
      <c r="I146" s="258"/>
      <c r="J146" s="255"/>
      <c r="K146" s="255"/>
      <c r="L146" s="259"/>
      <c r="M146" s="260"/>
      <c r="N146" s="261"/>
      <c r="O146" s="261"/>
      <c r="P146" s="261"/>
      <c r="Q146" s="261"/>
      <c r="R146" s="261"/>
      <c r="S146" s="261"/>
      <c r="T146" s="26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3" t="s">
        <v>210</v>
      </c>
      <c r="AU146" s="263" t="s">
        <v>89</v>
      </c>
      <c r="AV146" s="13" t="s">
        <v>21</v>
      </c>
      <c r="AW146" s="13" t="s">
        <v>36</v>
      </c>
      <c r="AX146" s="13" t="s">
        <v>80</v>
      </c>
      <c r="AY146" s="263" t="s">
        <v>135</v>
      </c>
    </row>
    <row r="147" s="13" customFormat="1">
      <c r="A147" s="13"/>
      <c r="B147" s="254"/>
      <c r="C147" s="255"/>
      <c r="D147" s="238" t="s">
        <v>210</v>
      </c>
      <c r="E147" s="256" t="s">
        <v>1</v>
      </c>
      <c r="F147" s="257" t="s">
        <v>571</v>
      </c>
      <c r="G147" s="255"/>
      <c r="H147" s="256" t="s">
        <v>1</v>
      </c>
      <c r="I147" s="258"/>
      <c r="J147" s="255"/>
      <c r="K147" s="255"/>
      <c r="L147" s="259"/>
      <c r="M147" s="260"/>
      <c r="N147" s="261"/>
      <c r="O147" s="261"/>
      <c r="P147" s="261"/>
      <c r="Q147" s="261"/>
      <c r="R147" s="261"/>
      <c r="S147" s="261"/>
      <c r="T147" s="26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3" t="s">
        <v>210</v>
      </c>
      <c r="AU147" s="263" t="s">
        <v>89</v>
      </c>
      <c r="AV147" s="13" t="s">
        <v>21</v>
      </c>
      <c r="AW147" s="13" t="s">
        <v>36</v>
      </c>
      <c r="AX147" s="13" t="s">
        <v>80</v>
      </c>
      <c r="AY147" s="263" t="s">
        <v>135</v>
      </c>
    </row>
    <row r="148" s="14" customFormat="1">
      <c r="A148" s="14"/>
      <c r="B148" s="264"/>
      <c r="C148" s="265"/>
      <c r="D148" s="238" t="s">
        <v>210</v>
      </c>
      <c r="E148" s="266" t="s">
        <v>1</v>
      </c>
      <c r="F148" s="267" t="s">
        <v>572</v>
      </c>
      <c r="G148" s="265"/>
      <c r="H148" s="268">
        <v>48.149999999999999</v>
      </c>
      <c r="I148" s="269"/>
      <c r="J148" s="265"/>
      <c r="K148" s="265"/>
      <c r="L148" s="270"/>
      <c r="M148" s="271"/>
      <c r="N148" s="272"/>
      <c r="O148" s="272"/>
      <c r="P148" s="272"/>
      <c r="Q148" s="272"/>
      <c r="R148" s="272"/>
      <c r="S148" s="272"/>
      <c r="T148" s="27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4" t="s">
        <v>210</v>
      </c>
      <c r="AU148" s="274" t="s">
        <v>89</v>
      </c>
      <c r="AV148" s="14" t="s">
        <v>89</v>
      </c>
      <c r="AW148" s="14" t="s">
        <v>36</v>
      </c>
      <c r="AX148" s="14" t="s">
        <v>21</v>
      </c>
      <c r="AY148" s="274" t="s">
        <v>135</v>
      </c>
    </row>
    <row r="149" s="2" customFormat="1" ht="16.5" customHeight="1">
      <c r="A149" s="38"/>
      <c r="B149" s="39"/>
      <c r="C149" s="225" t="s">
        <v>148</v>
      </c>
      <c r="D149" s="225" t="s">
        <v>136</v>
      </c>
      <c r="E149" s="226" t="s">
        <v>278</v>
      </c>
      <c r="F149" s="227" t="s">
        <v>279</v>
      </c>
      <c r="G149" s="228" t="s">
        <v>219</v>
      </c>
      <c r="H149" s="229">
        <v>48.149999999999999</v>
      </c>
      <c r="I149" s="230"/>
      <c r="J149" s="231">
        <f>ROUND(I149*H149,2)</f>
        <v>0</v>
      </c>
      <c r="K149" s="227" t="s">
        <v>208</v>
      </c>
      <c r="L149" s="44"/>
      <c r="M149" s="232" t="s">
        <v>1</v>
      </c>
      <c r="N149" s="233" t="s">
        <v>45</v>
      </c>
      <c r="O149" s="91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6" t="s">
        <v>134</v>
      </c>
      <c r="AT149" s="236" t="s">
        <v>136</v>
      </c>
      <c r="AU149" s="236" t="s">
        <v>89</v>
      </c>
      <c r="AY149" s="17" t="s">
        <v>135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7" t="s">
        <v>21</v>
      </c>
      <c r="BK149" s="237">
        <f>ROUND(I149*H149,2)</f>
        <v>0</v>
      </c>
      <c r="BL149" s="17" t="s">
        <v>134</v>
      </c>
      <c r="BM149" s="236" t="s">
        <v>573</v>
      </c>
    </row>
    <row r="150" s="13" customFormat="1">
      <c r="A150" s="13"/>
      <c r="B150" s="254"/>
      <c r="C150" s="255"/>
      <c r="D150" s="238" t="s">
        <v>210</v>
      </c>
      <c r="E150" s="256" t="s">
        <v>1</v>
      </c>
      <c r="F150" s="257" t="s">
        <v>563</v>
      </c>
      <c r="G150" s="255"/>
      <c r="H150" s="256" t="s">
        <v>1</v>
      </c>
      <c r="I150" s="258"/>
      <c r="J150" s="255"/>
      <c r="K150" s="255"/>
      <c r="L150" s="259"/>
      <c r="M150" s="260"/>
      <c r="N150" s="261"/>
      <c r="O150" s="261"/>
      <c r="P150" s="261"/>
      <c r="Q150" s="261"/>
      <c r="R150" s="261"/>
      <c r="S150" s="261"/>
      <c r="T150" s="26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3" t="s">
        <v>210</v>
      </c>
      <c r="AU150" s="263" t="s">
        <v>89</v>
      </c>
      <c r="AV150" s="13" t="s">
        <v>21</v>
      </c>
      <c r="AW150" s="13" t="s">
        <v>36</v>
      </c>
      <c r="AX150" s="13" t="s">
        <v>80</v>
      </c>
      <c r="AY150" s="263" t="s">
        <v>135</v>
      </c>
    </row>
    <row r="151" s="13" customFormat="1">
      <c r="A151" s="13"/>
      <c r="B151" s="254"/>
      <c r="C151" s="255"/>
      <c r="D151" s="238" t="s">
        <v>210</v>
      </c>
      <c r="E151" s="256" t="s">
        <v>1</v>
      </c>
      <c r="F151" s="257" t="s">
        <v>564</v>
      </c>
      <c r="G151" s="255"/>
      <c r="H151" s="256" t="s">
        <v>1</v>
      </c>
      <c r="I151" s="258"/>
      <c r="J151" s="255"/>
      <c r="K151" s="255"/>
      <c r="L151" s="259"/>
      <c r="M151" s="260"/>
      <c r="N151" s="261"/>
      <c r="O151" s="261"/>
      <c r="P151" s="261"/>
      <c r="Q151" s="261"/>
      <c r="R151" s="261"/>
      <c r="S151" s="261"/>
      <c r="T151" s="26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3" t="s">
        <v>210</v>
      </c>
      <c r="AU151" s="263" t="s">
        <v>89</v>
      </c>
      <c r="AV151" s="13" t="s">
        <v>21</v>
      </c>
      <c r="AW151" s="13" t="s">
        <v>36</v>
      </c>
      <c r="AX151" s="13" t="s">
        <v>80</v>
      </c>
      <c r="AY151" s="263" t="s">
        <v>135</v>
      </c>
    </row>
    <row r="152" s="14" customFormat="1">
      <c r="A152" s="14"/>
      <c r="B152" s="264"/>
      <c r="C152" s="265"/>
      <c r="D152" s="238" t="s">
        <v>210</v>
      </c>
      <c r="E152" s="266" t="s">
        <v>1</v>
      </c>
      <c r="F152" s="267" t="s">
        <v>565</v>
      </c>
      <c r="G152" s="265"/>
      <c r="H152" s="268">
        <v>18.149999999999999</v>
      </c>
      <c r="I152" s="269"/>
      <c r="J152" s="265"/>
      <c r="K152" s="265"/>
      <c r="L152" s="270"/>
      <c r="M152" s="271"/>
      <c r="N152" s="272"/>
      <c r="O152" s="272"/>
      <c r="P152" s="272"/>
      <c r="Q152" s="272"/>
      <c r="R152" s="272"/>
      <c r="S152" s="272"/>
      <c r="T152" s="27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4" t="s">
        <v>210</v>
      </c>
      <c r="AU152" s="274" t="s">
        <v>89</v>
      </c>
      <c r="AV152" s="14" t="s">
        <v>89</v>
      </c>
      <c r="AW152" s="14" t="s">
        <v>36</v>
      </c>
      <c r="AX152" s="14" t="s">
        <v>80</v>
      </c>
      <c r="AY152" s="274" t="s">
        <v>135</v>
      </c>
    </row>
    <row r="153" s="13" customFormat="1">
      <c r="A153" s="13"/>
      <c r="B153" s="254"/>
      <c r="C153" s="255"/>
      <c r="D153" s="238" t="s">
        <v>210</v>
      </c>
      <c r="E153" s="256" t="s">
        <v>1</v>
      </c>
      <c r="F153" s="257" t="s">
        <v>566</v>
      </c>
      <c r="G153" s="255"/>
      <c r="H153" s="256" t="s">
        <v>1</v>
      </c>
      <c r="I153" s="258"/>
      <c r="J153" s="255"/>
      <c r="K153" s="255"/>
      <c r="L153" s="259"/>
      <c r="M153" s="260"/>
      <c r="N153" s="261"/>
      <c r="O153" s="261"/>
      <c r="P153" s="261"/>
      <c r="Q153" s="261"/>
      <c r="R153" s="261"/>
      <c r="S153" s="261"/>
      <c r="T153" s="26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3" t="s">
        <v>210</v>
      </c>
      <c r="AU153" s="263" t="s">
        <v>89</v>
      </c>
      <c r="AV153" s="13" t="s">
        <v>21</v>
      </c>
      <c r="AW153" s="13" t="s">
        <v>36</v>
      </c>
      <c r="AX153" s="13" t="s">
        <v>80</v>
      </c>
      <c r="AY153" s="263" t="s">
        <v>135</v>
      </c>
    </row>
    <row r="154" s="13" customFormat="1">
      <c r="A154" s="13"/>
      <c r="B154" s="254"/>
      <c r="C154" s="255"/>
      <c r="D154" s="238" t="s">
        <v>210</v>
      </c>
      <c r="E154" s="256" t="s">
        <v>1</v>
      </c>
      <c r="F154" s="257" t="s">
        <v>567</v>
      </c>
      <c r="G154" s="255"/>
      <c r="H154" s="256" t="s">
        <v>1</v>
      </c>
      <c r="I154" s="258"/>
      <c r="J154" s="255"/>
      <c r="K154" s="255"/>
      <c r="L154" s="259"/>
      <c r="M154" s="260"/>
      <c r="N154" s="261"/>
      <c r="O154" s="261"/>
      <c r="P154" s="261"/>
      <c r="Q154" s="261"/>
      <c r="R154" s="261"/>
      <c r="S154" s="261"/>
      <c r="T154" s="26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3" t="s">
        <v>210</v>
      </c>
      <c r="AU154" s="263" t="s">
        <v>89</v>
      </c>
      <c r="AV154" s="13" t="s">
        <v>21</v>
      </c>
      <c r="AW154" s="13" t="s">
        <v>36</v>
      </c>
      <c r="AX154" s="13" t="s">
        <v>80</v>
      </c>
      <c r="AY154" s="263" t="s">
        <v>135</v>
      </c>
    </row>
    <row r="155" s="14" customFormat="1">
      <c r="A155" s="14"/>
      <c r="B155" s="264"/>
      <c r="C155" s="265"/>
      <c r="D155" s="238" t="s">
        <v>210</v>
      </c>
      <c r="E155" s="266" t="s">
        <v>1</v>
      </c>
      <c r="F155" s="267" t="s">
        <v>568</v>
      </c>
      <c r="G155" s="265"/>
      <c r="H155" s="268">
        <v>30</v>
      </c>
      <c r="I155" s="269"/>
      <c r="J155" s="265"/>
      <c r="K155" s="265"/>
      <c r="L155" s="270"/>
      <c r="M155" s="271"/>
      <c r="N155" s="272"/>
      <c r="O155" s="272"/>
      <c r="P155" s="272"/>
      <c r="Q155" s="272"/>
      <c r="R155" s="272"/>
      <c r="S155" s="272"/>
      <c r="T155" s="27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4" t="s">
        <v>210</v>
      </c>
      <c r="AU155" s="274" t="s">
        <v>89</v>
      </c>
      <c r="AV155" s="14" t="s">
        <v>89</v>
      </c>
      <c r="AW155" s="14" t="s">
        <v>36</v>
      </c>
      <c r="AX155" s="14" t="s">
        <v>80</v>
      </c>
      <c r="AY155" s="274" t="s">
        <v>135</v>
      </c>
    </row>
    <row r="156" s="15" customFormat="1">
      <c r="A156" s="15"/>
      <c r="B156" s="275"/>
      <c r="C156" s="276"/>
      <c r="D156" s="238" t="s">
        <v>210</v>
      </c>
      <c r="E156" s="277" t="s">
        <v>1</v>
      </c>
      <c r="F156" s="278" t="s">
        <v>226</v>
      </c>
      <c r="G156" s="276"/>
      <c r="H156" s="279">
        <v>48.149999999999999</v>
      </c>
      <c r="I156" s="280"/>
      <c r="J156" s="276"/>
      <c r="K156" s="276"/>
      <c r="L156" s="281"/>
      <c r="M156" s="282"/>
      <c r="N156" s="283"/>
      <c r="O156" s="283"/>
      <c r="P156" s="283"/>
      <c r="Q156" s="283"/>
      <c r="R156" s="283"/>
      <c r="S156" s="283"/>
      <c r="T156" s="28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5" t="s">
        <v>210</v>
      </c>
      <c r="AU156" s="285" t="s">
        <v>89</v>
      </c>
      <c r="AV156" s="15" t="s">
        <v>134</v>
      </c>
      <c r="AW156" s="15" t="s">
        <v>36</v>
      </c>
      <c r="AX156" s="15" t="s">
        <v>21</v>
      </c>
      <c r="AY156" s="285" t="s">
        <v>135</v>
      </c>
    </row>
    <row r="157" s="2" customFormat="1" ht="33" customHeight="1">
      <c r="A157" s="38"/>
      <c r="B157" s="39"/>
      <c r="C157" s="225" t="s">
        <v>134</v>
      </c>
      <c r="D157" s="225" t="s">
        <v>136</v>
      </c>
      <c r="E157" s="226" t="s">
        <v>282</v>
      </c>
      <c r="F157" s="227" t="s">
        <v>283</v>
      </c>
      <c r="G157" s="228" t="s">
        <v>275</v>
      </c>
      <c r="H157" s="229">
        <v>81.855000000000004</v>
      </c>
      <c r="I157" s="230"/>
      <c r="J157" s="231">
        <f>ROUND(I157*H157,2)</f>
        <v>0</v>
      </c>
      <c r="K157" s="227" t="s">
        <v>208</v>
      </c>
      <c r="L157" s="44"/>
      <c r="M157" s="232" t="s">
        <v>1</v>
      </c>
      <c r="N157" s="233" t="s">
        <v>45</v>
      </c>
      <c r="O157" s="91"/>
      <c r="P157" s="234">
        <f>O157*H157</f>
        <v>0</v>
      </c>
      <c r="Q157" s="234">
        <v>0</v>
      </c>
      <c r="R157" s="234">
        <f>Q157*H157</f>
        <v>0</v>
      </c>
      <c r="S157" s="234">
        <v>0</v>
      </c>
      <c r="T157" s="23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6" t="s">
        <v>134</v>
      </c>
      <c r="AT157" s="236" t="s">
        <v>136</v>
      </c>
      <c r="AU157" s="236" t="s">
        <v>89</v>
      </c>
      <c r="AY157" s="17" t="s">
        <v>135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7" t="s">
        <v>21</v>
      </c>
      <c r="BK157" s="237">
        <f>ROUND(I157*H157,2)</f>
        <v>0</v>
      </c>
      <c r="BL157" s="17" t="s">
        <v>134</v>
      </c>
      <c r="BM157" s="236" t="s">
        <v>574</v>
      </c>
    </row>
    <row r="158" s="2" customFormat="1">
      <c r="A158" s="38"/>
      <c r="B158" s="39"/>
      <c r="C158" s="225" t="s">
        <v>156</v>
      </c>
      <c r="D158" s="225" t="s">
        <v>136</v>
      </c>
      <c r="E158" s="226" t="s">
        <v>575</v>
      </c>
      <c r="F158" s="227" t="s">
        <v>576</v>
      </c>
      <c r="G158" s="228" t="s">
        <v>219</v>
      </c>
      <c r="H158" s="229">
        <v>26.510000000000002</v>
      </c>
      <c r="I158" s="230"/>
      <c r="J158" s="231">
        <f>ROUND(I158*H158,2)</f>
        <v>0</v>
      </c>
      <c r="K158" s="227" t="s">
        <v>208</v>
      </c>
      <c r="L158" s="44"/>
      <c r="M158" s="232" t="s">
        <v>1</v>
      </c>
      <c r="N158" s="233" t="s">
        <v>45</v>
      </c>
      <c r="O158" s="91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6" t="s">
        <v>134</v>
      </c>
      <c r="AT158" s="236" t="s">
        <v>136</v>
      </c>
      <c r="AU158" s="236" t="s">
        <v>89</v>
      </c>
      <c r="AY158" s="17" t="s">
        <v>135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7" t="s">
        <v>21</v>
      </c>
      <c r="BK158" s="237">
        <f>ROUND(I158*H158,2)</f>
        <v>0</v>
      </c>
      <c r="BL158" s="17" t="s">
        <v>134</v>
      </c>
      <c r="BM158" s="236" t="s">
        <v>577</v>
      </c>
    </row>
    <row r="159" s="13" customFormat="1">
      <c r="A159" s="13"/>
      <c r="B159" s="254"/>
      <c r="C159" s="255"/>
      <c r="D159" s="238" t="s">
        <v>210</v>
      </c>
      <c r="E159" s="256" t="s">
        <v>1</v>
      </c>
      <c r="F159" s="257" t="s">
        <v>578</v>
      </c>
      <c r="G159" s="255"/>
      <c r="H159" s="256" t="s">
        <v>1</v>
      </c>
      <c r="I159" s="258"/>
      <c r="J159" s="255"/>
      <c r="K159" s="255"/>
      <c r="L159" s="259"/>
      <c r="M159" s="260"/>
      <c r="N159" s="261"/>
      <c r="O159" s="261"/>
      <c r="P159" s="261"/>
      <c r="Q159" s="261"/>
      <c r="R159" s="261"/>
      <c r="S159" s="261"/>
      <c r="T159" s="26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3" t="s">
        <v>210</v>
      </c>
      <c r="AU159" s="263" t="s">
        <v>89</v>
      </c>
      <c r="AV159" s="13" t="s">
        <v>21</v>
      </c>
      <c r="AW159" s="13" t="s">
        <v>36</v>
      </c>
      <c r="AX159" s="13" t="s">
        <v>80</v>
      </c>
      <c r="AY159" s="263" t="s">
        <v>135</v>
      </c>
    </row>
    <row r="160" s="13" customFormat="1">
      <c r="A160" s="13"/>
      <c r="B160" s="254"/>
      <c r="C160" s="255"/>
      <c r="D160" s="238" t="s">
        <v>210</v>
      </c>
      <c r="E160" s="256" t="s">
        <v>1</v>
      </c>
      <c r="F160" s="257" t="s">
        <v>270</v>
      </c>
      <c r="G160" s="255"/>
      <c r="H160" s="256" t="s">
        <v>1</v>
      </c>
      <c r="I160" s="258"/>
      <c r="J160" s="255"/>
      <c r="K160" s="255"/>
      <c r="L160" s="259"/>
      <c r="M160" s="260"/>
      <c r="N160" s="261"/>
      <c r="O160" s="261"/>
      <c r="P160" s="261"/>
      <c r="Q160" s="261"/>
      <c r="R160" s="261"/>
      <c r="S160" s="261"/>
      <c r="T160" s="26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3" t="s">
        <v>210</v>
      </c>
      <c r="AU160" s="263" t="s">
        <v>89</v>
      </c>
      <c r="AV160" s="13" t="s">
        <v>21</v>
      </c>
      <c r="AW160" s="13" t="s">
        <v>36</v>
      </c>
      <c r="AX160" s="13" t="s">
        <v>80</v>
      </c>
      <c r="AY160" s="263" t="s">
        <v>135</v>
      </c>
    </row>
    <row r="161" s="13" customFormat="1">
      <c r="A161" s="13"/>
      <c r="B161" s="254"/>
      <c r="C161" s="255"/>
      <c r="D161" s="238" t="s">
        <v>210</v>
      </c>
      <c r="E161" s="256" t="s">
        <v>1</v>
      </c>
      <c r="F161" s="257" t="s">
        <v>579</v>
      </c>
      <c r="G161" s="255"/>
      <c r="H161" s="256" t="s">
        <v>1</v>
      </c>
      <c r="I161" s="258"/>
      <c r="J161" s="255"/>
      <c r="K161" s="255"/>
      <c r="L161" s="259"/>
      <c r="M161" s="260"/>
      <c r="N161" s="261"/>
      <c r="O161" s="261"/>
      <c r="P161" s="261"/>
      <c r="Q161" s="261"/>
      <c r="R161" s="261"/>
      <c r="S161" s="261"/>
      <c r="T161" s="26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3" t="s">
        <v>210</v>
      </c>
      <c r="AU161" s="263" t="s">
        <v>89</v>
      </c>
      <c r="AV161" s="13" t="s">
        <v>21</v>
      </c>
      <c r="AW161" s="13" t="s">
        <v>36</v>
      </c>
      <c r="AX161" s="13" t="s">
        <v>80</v>
      </c>
      <c r="AY161" s="263" t="s">
        <v>135</v>
      </c>
    </row>
    <row r="162" s="13" customFormat="1">
      <c r="A162" s="13"/>
      <c r="B162" s="254"/>
      <c r="C162" s="255"/>
      <c r="D162" s="238" t="s">
        <v>210</v>
      </c>
      <c r="E162" s="256" t="s">
        <v>1</v>
      </c>
      <c r="F162" s="257" t="s">
        <v>580</v>
      </c>
      <c r="G162" s="255"/>
      <c r="H162" s="256" t="s">
        <v>1</v>
      </c>
      <c r="I162" s="258"/>
      <c r="J162" s="255"/>
      <c r="K162" s="255"/>
      <c r="L162" s="259"/>
      <c r="M162" s="260"/>
      <c r="N162" s="261"/>
      <c r="O162" s="261"/>
      <c r="P162" s="261"/>
      <c r="Q162" s="261"/>
      <c r="R162" s="261"/>
      <c r="S162" s="261"/>
      <c r="T162" s="26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3" t="s">
        <v>210</v>
      </c>
      <c r="AU162" s="263" t="s">
        <v>89</v>
      </c>
      <c r="AV162" s="13" t="s">
        <v>21</v>
      </c>
      <c r="AW162" s="13" t="s">
        <v>36</v>
      </c>
      <c r="AX162" s="13" t="s">
        <v>80</v>
      </c>
      <c r="AY162" s="263" t="s">
        <v>135</v>
      </c>
    </row>
    <row r="163" s="14" customFormat="1">
      <c r="A163" s="14"/>
      <c r="B163" s="264"/>
      <c r="C163" s="265"/>
      <c r="D163" s="238" t="s">
        <v>210</v>
      </c>
      <c r="E163" s="266" t="s">
        <v>1</v>
      </c>
      <c r="F163" s="267" t="s">
        <v>581</v>
      </c>
      <c r="G163" s="265"/>
      <c r="H163" s="268">
        <v>13.310000000000001</v>
      </c>
      <c r="I163" s="269"/>
      <c r="J163" s="265"/>
      <c r="K163" s="265"/>
      <c r="L163" s="270"/>
      <c r="M163" s="271"/>
      <c r="N163" s="272"/>
      <c r="O163" s="272"/>
      <c r="P163" s="272"/>
      <c r="Q163" s="272"/>
      <c r="R163" s="272"/>
      <c r="S163" s="272"/>
      <c r="T163" s="27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4" t="s">
        <v>210</v>
      </c>
      <c r="AU163" s="274" t="s">
        <v>89</v>
      </c>
      <c r="AV163" s="14" t="s">
        <v>89</v>
      </c>
      <c r="AW163" s="14" t="s">
        <v>36</v>
      </c>
      <c r="AX163" s="14" t="s">
        <v>80</v>
      </c>
      <c r="AY163" s="274" t="s">
        <v>135</v>
      </c>
    </row>
    <row r="164" s="13" customFormat="1">
      <c r="A164" s="13"/>
      <c r="B164" s="254"/>
      <c r="C164" s="255"/>
      <c r="D164" s="238" t="s">
        <v>210</v>
      </c>
      <c r="E164" s="256" t="s">
        <v>1</v>
      </c>
      <c r="F164" s="257" t="s">
        <v>582</v>
      </c>
      <c r="G164" s="255"/>
      <c r="H164" s="256" t="s">
        <v>1</v>
      </c>
      <c r="I164" s="258"/>
      <c r="J164" s="255"/>
      <c r="K164" s="255"/>
      <c r="L164" s="259"/>
      <c r="M164" s="260"/>
      <c r="N164" s="261"/>
      <c r="O164" s="261"/>
      <c r="P164" s="261"/>
      <c r="Q164" s="261"/>
      <c r="R164" s="261"/>
      <c r="S164" s="261"/>
      <c r="T164" s="26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3" t="s">
        <v>210</v>
      </c>
      <c r="AU164" s="263" t="s">
        <v>89</v>
      </c>
      <c r="AV164" s="13" t="s">
        <v>21</v>
      </c>
      <c r="AW164" s="13" t="s">
        <v>36</v>
      </c>
      <c r="AX164" s="13" t="s">
        <v>80</v>
      </c>
      <c r="AY164" s="263" t="s">
        <v>135</v>
      </c>
    </row>
    <row r="165" s="14" customFormat="1">
      <c r="A165" s="14"/>
      <c r="B165" s="264"/>
      <c r="C165" s="265"/>
      <c r="D165" s="238" t="s">
        <v>210</v>
      </c>
      <c r="E165" s="266" t="s">
        <v>1</v>
      </c>
      <c r="F165" s="267" t="s">
        <v>583</v>
      </c>
      <c r="G165" s="265"/>
      <c r="H165" s="268">
        <v>13.199999999999999</v>
      </c>
      <c r="I165" s="269"/>
      <c r="J165" s="265"/>
      <c r="K165" s="265"/>
      <c r="L165" s="270"/>
      <c r="M165" s="271"/>
      <c r="N165" s="272"/>
      <c r="O165" s="272"/>
      <c r="P165" s="272"/>
      <c r="Q165" s="272"/>
      <c r="R165" s="272"/>
      <c r="S165" s="272"/>
      <c r="T165" s="27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4" t="s">
        <v>210</v>
      </c>
      <c r="AU165" s="274" t="s">
        <v>89</v>
      </c>
      <c r="AV165" s="14" t="s">
        <v>89</v>
      </c>
      <c r="AW165" s="14" t="s">
        <v>36</v>
      </c>
      <c r="AX165" s="14" t="s">
        <v>80</v>
      </c>
      <c r="AY165" s="274" t="s">
        <v>135</v>
      </c>
    </row>
    <row r="166" s="15" customFormat="1">
      <c r="A166" s="15"/>
      <c r="B166" s="275"/>
      <c r="C166" s="276"/>
      <c r="D166" s="238" t="s">
        <v>210</v>
      </c>
      <c r="E166" s="277" t="s">
        <v>1</v>
      </c>
      <c r="F166" s="278" t="s">
        <v>226</v>
      </c>
      <c r="G166" s="276"/>
      <c r="H166" s="279">
        <v>26.509999999999998</v>
      </c>
      <c r="I166" s="280"/>
      <c r="J166" s="276"/>
      <c r="K166" s="276"/>
      <c r="L166" s="281"/>
      <c r="M166" s="282"/>
      <c r="N166" s="283"/>
      <c r="O166" s="283"/>
      <c r="P166" s="283"/>
      <c r="Q166" s="283"/>
      <c r="R166" s="283"/>
      <c r="S166" s="283"/>
      <c r="T166" s="28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85" t="s">
        <v>210</v>
      </c>
      <c r="AU166" s="285" t="s">
        <v>89</v>
      </c>
      <c r="AV166" s="15" t="s">
        <v>134</v>
      </c>
      <c r="AW166" s="15" t="s">
        <v>36</v>
      </c>
      <c r="AX166" s="15" t="s">
        <v>21</v>
      </c>
      <c r="AY166" s="285" t="s">
        <v>135</v>
      </c>
    </row>
    <row r="167" s="2" customFormat="1" ht="16.5" customHeight="1">
      <c r="A167" s="38"/>
      <c r="B167" s="39"/>
      <c r="C167" s="286" t="s">
        <v>161</v>
      </c>
      <c r="D167" s="286" t="s">
        <v>272</v>
      </c>
      <c r="E167" s="287" t="s">
        <v>584</v>
      </c>
      <c r="F167" s="288" t="s">
        <v>585</v>
      </c>
      <c r="G167" s="289" t="s">
        <v>275</v>
      </c>
      <c r="H167" s="290">
        <v>53.020000000000003</v>
      </c>
      <c r="I167" s="291"/>
      <c r="J167" s="292">
        <f>ROUND(I167*H167,2)</f>
        <v>0</v>
      </c>
      <c r="K167" s="288" t="s">
        <v>208</v>
      </c>
      <c r="L167" s="293"/>
      <c r="M167" s="294" t="s">
        <v>1</v>
      </c>
      <c r="N167" s="295" t="s">
        <v>45</v>
      </c>
      <c r="O167" s="91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6" t="s">
        <v>170</v>
      </c>
      <c r="AT167" s="236" t="s">
        <v>272</v>
      </c>
      <c r="AU167" s="236" t="s">
        <v>89</v>
      </c>
      <c r="AY167" s="17" t="s">
        <v>135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7" t="s">
        <v>21</v>
      </c>
      <c r="BK167" s="237">
        <f>ROUND(I167*H167,2)</f>
        <v>0</v>
      </c>
      <c r="BL167" s="17" t="s">
        <v>134</v>
      </c>
      <c r="BM167" s="236" t="s">
        <v>586</v>
      </c>
    </row>
    <row r="168" s="2" customFormat="1">
      <c r="A168" s="38"/>
      <c r="B168" s="39"/>
      <c r="C168" s="286" t="s">
        <v>166</v>
      </c>
      <c r="D168" s="286" t="s">
        <v>272</v>
      </c>
      <c r="E168" s="287" t="s">
        <v>587</v>
      </c>
      <c r="F168" s="288" t="s">
        <v>588</v>
      </c>
      <c r="G168" s="289" t="s">
        <v>347</v>
      </c>
      <c r="H168" s="290">
        <v>2</v>
      </c>
      <c r="I168" s="291"/>
      <c r="J168" s="292">
        <f>ROUND(I168*H168,2)</f>
        <v>0</v>
      </c>
      <c r="K168" s="288" t="s">
        <v>208</v>
      </c>
      <c r="L168" s="293"/>
      <c r="M168" s="294" t="s">
        <v>1</v>
      </c>
      <c r="N168" s="295" t="s">
        <v>45</v>
      </c>
      <c r="O168" s="91"/>
      <c r="P168" s="234">
        <f>O168*H168</f>
        <v>0</v>
      </c>
      <c r="Q168" s="234">
        <v>0.0051999999999999998</v>
      </c>
      <c r="R168" s="234">
        <f>Q168*H168</f>
        <v>0.0104</v>
      </c>
      <c r="S168" s="234">
        <v>0</v>
      </c>
      <c r="T168" s="23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6" t="s">
        <v>170</v>
      </c>
      <c r="AT168" s="236" t="s">
        <v>272</v>
      </c>
      <c r="AU168" s="236" t="s">
        <v>89</v>
      </c>
      <c r="AY168" s="17" t="s">
        <v>135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7" t="s">
        <v>21</v>
      </c>
      <c r="BK168" s="237">
        <f>ROUND(I168*H168,2)</f>
        <v>0</v>
      </c>
      <c r="BL168" s="17" t="s">
        <v>134</v>
      </c>
      <c r="BM168" s="236" t="s">
        <v>589</v>
      </c>
    </row>
    <row r="169" s="13" customFormat="1">
      <c r="A169" s="13"/>
      <c r="B169" s="254"/>
      <c r="C169" s="255"/>
      <c r="D169" s="238" t="s">
        <v>210</v>
      </c>
      <c r="E169" s="256" t="s">
        <v>1</v>
      </c>
      <c r="F169" s="257" t="s">
        <v>590</v>
      </c>
      <c r="G169" s="255"/>
      <c r="H169" s="256" t="s">
        <v>1</v>
      </c>
      <c r="I169" s="258"/>
      <c r="J169" s="255"/>
      <c r="K169" s="255"/>
      <c r="L169" s="259"/>
      <c r="M169" s="260"/>
      <c r="N169" s="261"/>
      <c r="O169" s="261"/>
      <c r="P169" s="261"/>
      <c r="Q169" s="261"/>
      <c r="R169" s="261"/>
      <c r="S169" s="261"/>
      <c r="T169" s="26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3" t="s">
        <v>210</v>
      </c>
      <c r="AU169" s="263" t="s">
        <v>89</v>
      </c>
      <c r="AV169" s="13" t="s">
        <v>21</v>
      </c>
      <c r="AW169" s="13" t="s">
        <v>36</v>
      </c>
      <c r="AX169" s="13" t="s">
        <v>80</v>
      </c>
      <c r="AY169" s="263" t="s">
        <v>135</v>
      </c>
    </row>
    <row r="170" s="14" customFormat="1">
      <c r="A170" s="14"/>
      <c r="B170" s="264"/>
      <c r="C170" s="265"/>
      <c r="D170" s="238" t="s">
        <v>210</v>
      </c>
      <c r="E170" s="266" t="s">
        <v>1</v>
      </c>
      <c r="F170" s="267" t="s">
        <v>89</v>
      </c>
      <c r="G170" s="265"/>
      <c r="H170" s="268">
        <v>2</v>
      </c>
      <c r="I170" s="269"/>
      <c r="J170" s="265"/>
      <c r="K170" s="265"/>
      <c r="L170" s="270"/>
      <c r="M170" s="271"/>
      <c r="N170" s="272"/>
      <c r="O170" s="272"/>
      <c r="P170" s="272"/>
      <c r="Q170" s="272"/>
      <c r="R170" s="272"/>
      <c r="S170" s="272"/>
      <c r="T170" s="27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4" t="s">
        <v>210</v>
      </c>
      <c r="AU170" s="274" t="s">
        <v>89</v>
      </c>
      <c r="AV170" s="14" t="s">
        <v>89</v>
      </c>
      <c r="AW170" s="14" t="s">
        <v>36</v>
      </c>
      <c r="AX170" s="14" t="s">
        <v>21</v>
      </c>
      <c r="AY170" s="274" t="s">
        <v>135</v>
      </c>
    </row>
    <row r="171" s="11" customFormat="1" ht="22.8" customHeight="1">
      <c r="A171" s="11"/>
      <c r="B171" s="211"/>
      <c r="C171" s="212"/>
      <c r="D171" s="213" t="s">
        <v>79</v>
      </c>
      <c r="E171" s="252" t="s">
        <v>134</v>
      </c>
      <c r="F171" s="252" t="s">
        <v>591</v>
      </c>
      <c r="G171" s="212"/>
      <c r="H171" s="212"/>
      <c r="I171" s="215"/>
      <c r="J171" s="253">
        <f>BK171</f>
        <v>0</v>
      </c>
      <c r="K171" s="212"/>
      <c r="L171" s="217"/>
      <c r="M171" s="218"/>
      <c r="N171" s="219"/>
      <c r="O171" s="219"/>
      <c r="P171" s="220">
        <f>SUM(P172:P180)</f>
        <v>0</v>
      </c>
      <c r="Q171" s="219"/>
      <c r="R171" s="220">
        <f>SUM(R172:R180)</f>
        <v>5.3839399999999999</v>
      </c>
      <c r="S171" s="219"/>
      <c r="T171" s="221">
        <f>SUM(T172:T180)</f>
        <v>0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222" t="s">
        <v>21</v>
      </c>
      <c r="AT171" s="223" t="s">
        <v>79</v>
      </c>
      <c r="AU171" s="223" t="s">
        <v>21</v>
      </c>
      <c r="AY171" s="222" t="s">
        <v>135</v>
      </c>
      <c r="BK171" s="224">
        <f>SUM(BK172:BK180)</f>
        <v>0</v>
      </c>
    </row>
    <row r="172" s="2" customFormat="1" ht="21.75" customHeight="1">
      <c r="A172" s="38"/>
      <c r="B172" s="39"/>
      <c r="C172" s="225" t="s">
        <v>170</v>
      </c>
      <c r="D172" s="225" t="s">
        <v>136</v>
      </c>
      <c r="E172" s="226" t="s">
        <v>592</v>
      </c>
      <c r="F172" s="227" t="s">
        <v>593</v>
      </c>
      <c r="G172" s="228" t="s">
        <v>219</v>
      </c>
      <c r="H172" s="229">
        <v>2.4100000000000001</v>
      </c>
      <c r="I172" s="230"/>
      <c r="J172" s="231">
        <f>ROUND(I172*H172,2)</f>
        <v>0</v>
      </c>
      <c r="K172" s="227" t="s">
        <v>208</v>
      </c>
      <c r="L172" s="44"/>
      <c r="M172" s="232" t="s">
        <v>1</v>
      </c>
      <c r="N172" s="233" t="s">
        <v>45</v>
      </c>
      <c r="O172" s="91"/>
      <c r="P172" s="234">
        <f>O172*H172</f>
        <v>0</v>
      </c>
      <c r="Q172" s="234">
        <v>2.234</v>
      </c>
      <c r="R172" s="234">
        <f>Q172*H172</f>
        <v>5.3839399999999999</v>
      </c>
      <c r="S172" s="234">
        <v>0</v>
      </c>
      <c r="T172" s="23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6" t="s">
        <v>134</v>
      </c>
      <c r="AT172" s="236" t="s">
        <v>136</v>
      </c>
      <c r="AU172" s="236" t="s">
        <v>89</v>
      </c>
      <c r="AY172" s="17" t="s">
        <v>135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7" t="s">
        <v>21</v>
      </c>
      <c r="BK172" s="237">
        <f>ROUND(I172*H172,2)</f>
        <v>0</v>
      </c>
      <c r="BL172" s="17" t="s">
        <v>134</v>
      </c>
      <c r="BM172" s="236" t="s">
        <v>594</v>
      </c>
    </row>
    <row r="173" s="13" customFormat="1">
      <c r="A173" s="13"/>
      <c r="B173" s="254"/>
      <c r="C173" s="255"/>
      <c r="D173" s="238" t="s">
        <v>210</v>
      </c>
      <c r="E173" s="256" t="s">
        <v>1</v>
      </c>
      <c r="F173" s="257" t="s">
        <v>578</v>
      </c>
      <c r="G173" s="255"/>
      <c r="H173" s="256" t="s">
        <v>1</v>
      </c>
      <c r="I173" s="258"/>
      <c r="J173" s="255"/>
      <c r="K173" s="255"/>
      <c r="L173" s="259"/>
      <c r="M173" s="260"/>
      <c r="N173" s="261"/>
      <c r="O173" s="261"/>
      <c r="P173" s="261"/>
      <c r="Q173" s="261"/>
      <c r="R173" s="261"/>
      <c r="S173" s="261"/>
      <c r="T173" s="26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3" t="s">
        <v>210</v>
      </c>
      <c r="AU173" s="263" t="s">
        <v>89</v>
      </c>
      <c r="AV173" s="13" t="s">
        <v>21</v>
      </c>
      <c r="AW173" s="13" t="s">
        <v>36</v>
      </c>
      <c r="AX173" s="13" t="s">
        <v>80</v>
      </c>
      <c r="AY173" s="263" t="s">
        <v>135</v>
      </c>
    </row>
    <row r="174" s="13" customFormat="1">
      <c r="A174" s="13"/>
      <c r="B174" s="254"/>
      <c r="C174" s="255"/>
      <c r="D174" s="238" t="s">
        <v>210</v>
      </c>
      <c r="E174" s="256" t="s">
        <v>1</v>
      </c>
      <c r="F174" s="257" t="s">
        <v>270</v>
      </c>
      <c r="G174" s="255"/>
      <c r="H174" s="256" t="s">
        <v>1</v>
      </c>
      <c r="I174" s="258"/>
      <c r="J174" s="255"/>
      <c r="K174" s="255"/>
      <c r="L174" s="259"/>
      <c r="M174" s="260"/>
      <c r="N174" s="261"/>
      <c r="O174" s="261"/>
      <c r="P174" s="261"/>
      <c r="Q174" s="261"/>
      <c r="R174" s="261"/>
      <c r="S174" s="261"/>
      <c r="T174" s="26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3" t="s">
        <v>210</v>
      </c>
      <c r="AU174" s="263" t="s">
        <v>89</v>
      </c>
      <c r="AV174" s="13" t="s">
        <v>21</v>
      </c>
      <c r="AW174" s="13" t="s">
        <v>36</v>
      </c>
      <c r="AX174" s="13" t="s">
        <v>80</v>
      </c>
      <c r="AY174" s="263" t="s">
        <v>135</v>
      </c>
    </row>
    <row r="175" s="13" customFormat="1">
      <c r="A175" s="13"/>
      <c r="B175" s="254"/>
      <c r="C175" s="255"/>
      <c r="D175" s="238" t="s">
        <v>210</v>
      </c>
      <c r="E175" s="256" t="s">
        <v>1</v>
      </c>
      <c r="F175" s="257" t="s">
        <v>595</v>
      </c>
      <c r="G175" s="255"/>
      <c r="H175" s="256" t="s">
        <v>1</v>
      </c>
      <c r="I175" s="258"/>
      <c r="J175" s="255"/>
      <c r="K175" s="255"/>
      <c r="L175" s="259"/>
      <c r="M175" s="260"/>
      <c r="N175" s="261"/>
      <c r="O175" s="261"/>
      <c r="P175" s="261"/>
      <c r="Q175" s="261"/>
      <c r="R175" s="261"/>
      <c r="S175" s="261"/>
      <c r="T175" s="26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3" t="s">
        <v>210</v>
      </c>
      <c r="AU175" s="263" t="s">
        <v>89</v>
      </c>
      <c r="AV175" s="13" t="s">
        <v>21</v>
      </c>
      <c r="AW175" s="13" t="s">
        <v>36</v>
      </c>
      <c r="AX175" s="13" t="s">
        <v>80</v>
      </c>
      <c r="AY175" s="263" t="s">
        <v>135</v>
      </c>
    </row>
    <row r="176" s="13" customFormat="1">
      <c r="A176" s="13"/>
      <c r="B176" s="254"/>
      <c r="C176" s="255"/>
      <c r="D176" s="238" t="s">
        <v>210</v>
      </c>
      <c r="E176" s="256" t="s">
        <v>1</v>
      </c>
      <c r="F176" s="257" t="s">
        <v>596</v>
      </c>
      <c r="G176" s="255"/>
      <c r="H176" s="256" t="s">
        <v>1</v>
      </c>
      <c r="I176" s="258"/>
      <c r="J176" s="255"/>
      <c r="K176" s="255"/>
      <c r="L176" s="259"/>
      <c r="M176" s="260"/>
      <c r="N176" s="261"/>
      <c r="O176" s="261"/>
      <c r="P176" s="261"/>
      <c r="Q176" s="261"/>
      <c r="R176" s="261"/>
      <c r="S176" s="261"/>
      <c r="T176" s="26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3" t="s">
        <v>210</v>
      </c>
      <c r="AU176" s="263" t="s">
        <v>89</v>
      </c>
      <c r="AV176" s="13" t="s">
        <v>21</v>
      </c>
      <c r="AW176" s="13" t="s">
        <v>36</v>
      </c>
      <c r="AX176" s="13" t="s">
        <v>80</v>
      </c>
      <c r="AY176" s="263" t="s">
        <v>135</v>
      </c>
    </row>
    <row r="177" s="14" customFormat="1">
      <c r="A177" s="14"/>
      <c r="B177" s="264"/>
      <c r="C177" s="265"/>
      <c r="D177" s="238" t="s">
        <v>210</v>
      </c>
      <c r="E177" s="266" t="s">
        <v>1</v>
      </c>
      <c r="F177" s="267" t="s">
        <v>597</v>
      </c>
      <c r="G177" s="265"/>
      <c r="H177" s="268">
        <v>1.21</v>
      </c>
      <c r="I177" s="269"/>
      <c r="J177" s="265"/>
      <c r="K177" s="265"/>
      <c r="L177" s="270"/>
      <c r="M177" s="271"/>
      <c r="N177" s="272"/>
      <c r="O177" s="272"/>
      <c r="P177" s="272"/>
      <c r="Q177" s="272"/>
      <c r="R177" s="272"/>
      <c r="S177" s="272"/>
      <c r="T177" s="27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4" t="s">
        <v>210</v>
      </c>
      <c r="AU177" s="274" t="s">
        <v>89</v>
      </c>
      <c r="AV177" s="14" t="s">
        <v>89</v>
      </c>
      <c r="AW177" s="14" t="s">
        <v>36</v>
      </c>
      <c r="AX177" s="14" t="s">
        <v>80</v>
      </c>
      <c r="AY177" s="274" t="s">
        <v>135</v>
      </c>
    </row>
    <row r="178" s="13" customFormat="1">
      <c r="A178" s="13"/>
      <c r="B178" s="254"/>
      <c r="C178" s="255"/>
      <c r="D178" s="238" t="s">
        <v>210</v>
      </c>
      <c r="E178" s="256" t="s">
        <v>1</v>
      </c>
      <c r="F178" s="257" t="s">
        <v>582</v>
      </c>
      <c r="G178" s="255"/>
      <c r="H178" s="256" t="s">
        <v>1</v>
      </c>
      <c r="I178" s="258"/>
      <c r="J178" s="255"/>
      <c r="K178" s="255"/>
      <c r="L178" s="259"/>
      <c r="M178" s="260"/>
      <c r="N178" s="261"/>
      <c r="O178" s="261"/>
      <c r="P178" s="261"/>
      <c r="Q178" s="261"/>
      <c r="R178" s="261"/>
      <c r="S178" s="261"/>
      <c r="T178" s="26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3" t="s">
        <v>210</v>
      </c>
      <c r="AU178" s="263" t="s">
        <v>89</v>
      </c>
      <c r="AV178" s="13" t="s">
        <v>21</v>
      </c>
      <c r="AW178" s="13" t="s">
        <v>36</v>
      </c>
      <c r="AX178" s="13" t="s">
        <v>80</v>
      </c>
      <c r="AY178" s="263" t="s">
        <v>135</v>
      </c>
    </row>
    <row r="179" s="14" customFormat="1">
      <c r="A179" s="14"/>
      <c r="B179" s="264"/>
      <c r="C179" s="265"/>
      <c r="D179" s="238" t="s">
        <v>210</v>
      </c>
      <c r="E179" s="266" t="s">
        <v>1</v>
      </c>
      <c r="F179" s="267" t="s">
        <v>598</v>
      </c>
      <c r="G179" s="265"/>
      <c r="H179" s="268">
        <v>1.2</v>
      </c>
      <c r="I179" s="269"/>
      <c r="J179" s="265"/>
      <c r="K179" s="265"/>
      <c r="L179" s="270"/>
      <c r="M179" s="271"/>
      <c r="N179" s="272"/>
      <c r="O179" s="272"/>
      <c r="P179" s="272"/>
      <c r="Q179" s="272"/>
      <c r="R179" s="272"/>
      <c r="S179" s="272"/>
      <c r="T179" s="27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4" t="s">
        <v>210</v>
      </c>
      <c r="AU179" s="274" t="s">
        <v>89</v>
      </c>
      <c r="AV179" s="14" t="s">
        <v>89</v>
      </c>
      <c r="AW179" s="14" t="s">
        <v>36</v>
      </c>
      <c r="AX179" s="14" t="s">
        <v>80</v>
      </c>
      <c r="AY179" s="274" t="s">
        <v>135</v>
      </c>
    </row>
    <row r="180" s="15" customFormat="1">
      <c r="A180" s="15"/>
      <c r="B180" s="275"/>
      <c r="C180" s="276"/>
      <c r="D180" s="238" t="s">
        <v>210</v>
      </c>
      <c r="E180" s="277" t="s">
        <v>1</v>
      </c>
      <c r="F180" s="278" t="s">
        <v>226</v>
      </c>
      <c r="G180" s="276"/>
      <c r="H180" s="279">
        <v>2.4100000000000001</v>
      </c>
      <c r="I180" s="280"/>
      <c r="J180" s="276"/>
      <c r="K180" s="276"/>
      <c r="L180" s="281"/>
      <c r="M180" s="282"/>
      <c r="N180" s="283"/>
      <c r="O180" s="283"/>
      <c r="P180" s="283"/>
      <c r="Q180" s="283"/>
      <c r="R180" s="283"/>
      <c r="S180" s="283"/>
      <c r="T180" s="28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85" t="s">
        <v>210</v>
      </c>
      <c r="AU180" s="285" t="s">
        <v>89</v>
      </c>
      <c r="AV180" s="15" t="s">
        <v>134</v>
      </c>
      <c r="AW180" s="15" t="s">
        <v>36</v>
      </c>
      <c r="AX180" s="15" t="s">
        <v>21</v>
      </c>
      <c r="AY180" s="285" t="s">
        <v>135</v>
      </c>
    </row>
    <row r="181" s="11" customFormat="1" ht="22.8" customHeight="1">
      <c r="A181" s="11"/>
      <c r="B181" s="211"/>
      <c r="C181" s="212"/>
      <c r="D181" s="213" t="s">
        <v>79</v>
      </c>
      <c r="E181" s="252" t="s">
        <v>156</v>
      </c>
      <c r="F181" s="252" t="s">
        <v>378</v>
      </c>
      <c r="G181" s="212"/>
      <c r="H181" s="212"/>
      <c r="I181" s="215"/>
      <c r="J181" s="253">
        <f>BK181</f>
        <v>0</v>
      </c>
      <c r="K181" s="212"/>
      <c r="L181" s="217"/>
      <c r="M181" s="218"/>
      <c r="N181" s="219"/>
      <c r="O181" s="219"/>
      <c r="P181" s="220">
        <f>SUM(P182:P192)</f>
        <v>0</v>
      </c>
      <c r="Q181" s="219"/>
      <c r="R181" s="220">
        <f>SUM(R182:R192)</f>
        <v>1.7132000000000001</v>
      </c>
      <c r="S181" s="219"/>
      <c r="T181" s="221">
        <f>SUM(T182:T192)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222" t="s">
        <v>21</v>
      </c>
      <c r="AT181" s="223" t="s">
        <v>79</v>
      </c>
      <c r="AU181" s="223" t="s">
        <v>21</v>
      </c>
      <c r="AY181" s="222" t="s">
        <v>135</v>
      </c>
      <c r="BK181" s="224">
        <f>SUM(BK182:BK192)</f>
        <v>0</v>
      </c>
    </row>
    <row r="182" s="2" customFormat="1">
      <c r="A182" s="38"/>
      <c r="B182" s="39"/>
      <c r="C182" s="225" t="s">
        <v>175</v>
      </c>
      <c r="D182" s="225" t="s">
        <v>136</v>
      </c>
      <c r="E182" s="226" t="s">
        <v>599</v>
      </c>
      <c r="F182" s="227" t="s">
        <v>600</v>
      </c>
      <c r="G182" s="228" t="s">
        <v>305</v>
      </c>
      <c r="H182" s="229">
        <v>2</v>
      </c>
      <c r="I182" s="230"/>
      <c r="J182" s="231">
        <f>ROUND(I182*H182,2)</f>
        <v>0</v>
      </c>
      <c r="K182" s="227" t="s">
        <v>208</v>
      </c>
      <c r="L182" s="44"/>
      <c r="M182" s="232" t="s">
        <v>1</v>
      </c>
      <c r="N182" s="233" t="s">
        <v>45</v>
      </c>
      <c r="O182" s="91"/>
      <c r="P182" s="234">
        <f>O182*H182</f>
        <v>0</v>
      </c>
      <c r="Q182" s="234">
        <v>0.85660000000000003</v>
      </c>
      <c r="R182" s="234">
        <f>Q182*H182</f>
        <v>1.7132000000000001</v>
      </c>
      <c r="S182" s="234">
        <v>0</v>
      </c>
      <c r="T182" s="23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6" t="s">
        <v>134</v>
      </c>
      <c r="AT182" s="236" t="s">
        <v>136</v>
      </c>
      <c r="AU182" s="236" t="s">
        <v>89</v>
      </c>
      <c r="AY182" s="17" t="s">
        <v>135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7" t="s">
        <v>21</v>
      </c>
      <c r="BK182" s="237">
        <f>ROUND(I182*H182,2)</f>
        <v>0</v>
      </c>
      <c r="BL182" s="17" t="s">
        <v>134</v>
      </c>
      <c r="BM182" s="236" t="s">
        <v>601</v>
      </c>
    </row>
    <row r="183" s="13" customFormat="1">
      <c r="A183" s="13"/>
      <c r="B183" s="254"/>
      <c r="C183" s="255"/>
      <c r="D183" s="238" t="s">
        <v>210</v>
      </c>
      <c r="E183" s="256" t="s">
        <v>1</v>
      </c>
      <c r="F183" s="257" t="s">
        <v>602</v>
      </c>
      <c r="G183" s="255"/>
      <c r="H183" s="256" t="s">
        <v>1</v>
      </c>
      <c r="I183" s="258"/>
      <c r="J183" s="255"/>
      <c r="K183" s="255"/>
      <c r="L183" s="259"/>
      <c r="M183" s="260"/>
      <c r="N183" s="261"/>
      <c r="O183" s="261"/>
      <c r="P183" s="261"/>
      <c r="Q183" s="261"/>
      <c r="R183" s="261"/>
      <c r="S183" s="261"/>
      <c r="T183" s="26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3" t="s">
        <v>210</v>
      </c>
      <c r="AU183" s="263" t="s">
        <v>89</v>
      </c>
      <c r="AV183" s="13" t="s">
        <v>21</v>
      </c>
      <c r="AW183" s="13" t="s">
        <v>36</v>
      </c>
      <c r="AX183" s="13" t="s">
        <v>80</v>
      </c>
      <c r="AY183" s="263" t="s">
        <v>135</v>
      </c>
    </row>
    <row r="184" s="13" customFormat="1">
      <c r="A184" s="13"/>
      <c r="B184" s="254"/>
      <c r="C184" s="255"/>
      <c r="D184" s="238" t="s">
        <v>210</v>
      </c>
      <c r="E184" s="256" t="s">
        <v>1</v>
      </c>
      <c r="F184" s="257" t="s">
        <v>603</v>
      </c>
      <c r="G184" s="255"/>
      <c r="H184" s="256" t="s">
        <v>1</v>
      </c>
      <c r="I184" s="258"/>
      <c r="J184" s="255"/>
      <c r="K184" s="255"/>
      <c r="L184" s="259"/>
      <c r="M184" s="260"/>
      <c r="N184" s="261"/>
      <c r="O184" s="261"/>
      <c r="P184" s="261"/>
      <c r="Q184" s="261"/>
      <c r="R184" s="261"/>
      <c r="S184" s="261"/>
      <c r="T184" s="26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3" t="s">
        <v>210</v>
      </c>
      <c r="AU184" s="263" t="s">
        <v>89</v>
      </c>
      <c r="AV184" s="13" t="s">
        <v>21</v>
      </c>
      <c r="AW184" s="13" t="s">
        <v>36</v>
      </c>
      <c r="AX184" s="13" t="s">
        <v>80</v>
      </c>
      <c r="AY184" s="263" t="s">
        <v>135</v>
      </c>
    </row>
    <row r="185" s="13" customFormat="1">
      <c r="A185" s="13"/>
      <c r="B185" s="254"/>
      <c r="C185" s="255"/>
      <c r="D185" s="238" t="s">
        <v>210</v>
      </c>
      <c r="E185" s="256" t="s">
        <v>1</v>
      </c>
      <c r="F185" s="257" t="s">
        <v>270</v>
      </c>
      <c r="G185" s="255"/>
      <c r="H185" s="256" t="s">
        <v>1</v>
      </c>
      <c r="I185" s="258"/>
      <c r="J185" s="255"/>
      <c r="K185" s="255"/>
      <c r="L185" s="259"/>
      <c r="M185" s="260"/>
      <c r="N185" s="261"/>
      <c r="O185" s="261"/>
      <c r="P185" s="261"/>
      <c r="Q185" s="261"/>
      <c r="R185" s="261"/>
      <c r="S185" s="261"/>
      <c r="T185" s="26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3" t="s">
        <v>210</v>
      </c>
      <c r="AU185" s="263" t="s">
        <v>89</v>
      </c>
      <c r="AV185" s="13" t="s">
        <v>21</v>
      </c>
      <c r="AW185" s="13" t="s">
        <v>36</v>
      </c>
      <c r="AX185" s="13" t="s">
        <v>80</v>
      </c>
      <c r="AY185" s="263" t="s">
        <v>135</v>
      </c>
    </row>
    <row r="186" s="13" customFormat="1">
      <c r="A186" s="13"/>
      <c r="B186" s="254"/>
      <c r="C186" s="255"/>
      <c r="D186" s="238" t="s">
        <v>210</v>
      </c>
      <c r="E186" s="256" t="s">
        <v>1</v>
      </c>
      <c r="F186" s="257" t="s">
        <v>578</v>
      </c>
      <c r="G186" s="255"/>
      <c r="H186" s="256" t="s">
        <v>1</v>
      </c>
      <c r="I186" s="258"/>
      <c r="J186" s="255"/>
      <c r="K186" s="255"/>
      <c r="L186" s="259"/>
      <c r="M186" s="260"/>
      <c r="N186" s="261"/>
      <c r="O186" s="261"/>
      <c r="P186" s="261"/>
      <c r="Q186" s="261"/>
      <c r="R186" s="261"/>
      <c r="S186" s="261"/>
      <c r="T186" s="26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3" t="s">
        <v>210</v>
      </c>
      <c r="AU186" s="263" t="s">
        <v>89</v>
      </c>
      <c r="AV186" s="13" t="s">
        <v>21</v>
      </c>
      <c r="AW186" s="13" t="s">
        <v>36</v>
      </c>
      <c r="AX186" s="13" t="s">
        <v>80</v>
      </c>
      <c r="AY186" s="263" t="s">
        <v>135</v>
      </c>
    </row>
    <row r="187" s="13" customFormat="1">
      <c r="A187" s="13"/>
      <c r="B187" s="254"/>
      <c r="C187" s="255"/>
      <c r="D187" s="238" t="s">
        <v>210</v>
      </c>
      <c r="E187" s="256" t="s">
        <v>1</v>
      </c>
      <c r="F187" s="257" t="s">
        <v>604</v>
      </c>
      <c r="G187" s="255"/>
      <c r="H187" s="256" t="s">
        <v>1</v>
      </c>
      <c r="I187" s="258"/>
      <c r="J187" s="255"/>
      <c r="K187" s="255"/>
      <c r="L187" s="259"/>
      <c r="M187" s="260"/>
      <c r="N187" s="261"/>
      <c r="O187" s="261"/>
      <c r="P187" s="261"/>
      <c r="Q187" s="261"/>
      <c r="R187" s="261"/>
      <c r="S187" s="261"/>
      <c r="T187" s="26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3" t="s">
        <v>210</v>
      </c>
      <c r="AU187" s="263" t="s">
        <v>89</v>
      </c>
      <c r="AV187" s="13" t="s">
        <v>21</v>
      </c>
      <c r="AW187" s="13" t="s">
        <v>36</v>
      </c>
      <c r="AX187" s="13" t="s">
        <v>80</v>
      </c>
      <c r="AY187" s="263" t="s">
        <v>135</v>
      </c>
    </row>
    <row r="188" s="14" customFormat="1">
      <c r="A188" s="14"/>
      <c r="B188" s="264"/>
      <c r="C188" s="265"/>
      <c r="D188" s="238" t="s">
        <v>210</v>
      </c>
      <c r="E188" s="266" t="s">
        <v>1</v>
      </c>
      <c r="F188" s="267" t="s">
        <v>605</v>
      </c>
      <c r="G188" s="265"/>
      <c r="H188" s="268">
        <v>1</v>
      </c>
      <c r="I188" s="269"/>
      <c r="J188" s="265"/>
      <c r="K188" s="265"/>
      <c r="L188" s="270"/>
      <c r="M188" s="271"/>
      <c r="N188" s="272"/>
      <c r="O188" s="272"/>
      <c r="P188" s="272"/>
      <c r="Q188" s="272"/>
      <c r="R188" s="272"/>
      <c r="S188" s="272"/>
      <c r="T188" s="27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4" t="s">
        <v>210</v>
      </c>
      <c r="AU188" s="274" t="s">
        <v>89</v>
      </c>
      <c r="AV188" s="14" t="s">
        <v>89</v>
      </c>
      <c r="AW188" s="14" t="s">
        <v>36</v>
      </c>
      <c r="AX188" s="14" t="s">
        <v>80</v>
      </c>
      <c r="AY188" s="274" t="s">
        <v>135</v>
      </c>
    </row>
    <row r="189" s="13" customFormat="1">
      <c r="A189" s="13"/>
      <c r="B189" s="254"/>
      <c r="C189" s="255"/>
      <c r="D189" s="238" t="s">
        <v>210</v>
      </c>
      <c r="E189" s="256" t="s">
        <v>1</v>
      </c>
      <c r="F189" s="257" t="s">
        <v>582</v>
      </c>
      <c r="G189" s="255"/>
      <c r="H189" s="256" t="s">
        <v>1</v>
      </c>
      <c r="I189" s="258"/>
      <c r="J189" s="255"/>
      <c r="K189" s="255"/>
      <c r="L189" s="259"/>
      <c r="M189" s="260"/>
      <c r="N189" s="261"/>
      <c r="O189" s="261"/>
      <c r="P189" s="261"/>
      <c r="Q189" s="261"/>
      <c r="R189" s="261"/>
      <c r="S189" s="261"/>
      <c r="T189" s="26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3" t="s">
        <v>210</v>
      </c>
      <c r="AU189" s="263" t="s">
        <v>89</v>
      </c>
      <c r="AV189" s="13" t="s">
        <v>21</v>
      </c>
      <c r="AW189" s="13" t="s">
        <v>36</v>
      </c>
      <c r="AX189" s="13" t="s">
        <v>80</v>
      </c>
      <c r="AY189" s="263" t="s">
        <v>135</v>
      </c>
    </row>
    <row r="190" s="13" customFormat="1">
      <c r="A190" s="13"/>
      <c r="B190" s="254"/>
      <c r="C190" s="255"/>
      <c r="D190" s="238" t="s">
        <v>210</v>
      </c>
      <c r="E190" s="256" t="s">
        <v>1</v>
      </c>
      <c r="F190" s="257" t="s">
        <v>604</v>
      </c>
      <c r="G190" s="255"/>
      <c r="H190" s="256" t="s">
        <v>1</v>
      </c>
      <c r="I190" s="258"/>
      <c r="J190" s="255"/>
      <c r="K190" s="255"/>
      <c r="L190" s="259"/>
      <c r="M190" s="260"/>
      <c r="N190" s="261"/>
      <c r="O190" s="261"/>
      <c r="P190" s="261"/>
      <c r="Q190" s="261"/>
      <c r="R190" s="261"/>
      <c r="S190" s="261"/>
      <c r="T190" s="26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3" t="s">
        <v>210</v>
      </c>
      <c r="AU190" s="263" t="s">
        <v>89</v>
      </c>
      <c r="AV190" s="13" t="s">
        <v>21</v>
      </c>
      <c r="AW190" s="13" t="s">
        <v>36</v>
      </c>
      <c r="AX190" s="13" t="s">
        <v>80</v>
      </c>
      <c r="AY190" s="263" t="s">
        <v>135</v>
      </c>
    </row>
    <row r="191" s="14" customFormat="1">
      <c r="A191" s="14"/>
      <c r="B191" s="264"/>
      <c r="C191" s="265"/>
      <c r="D191" s="238" t="s">
        <v>210</v>
      </c>
      <c r="E191" s="266" t="s">
        <v>1</v>
      </c>
      <c r="F191" s="267" t="s">
        <v>605</v>
      </c>
      <c r="G191" s="265"/>
      <c r="H191" s="268">
        <v>1</v>
      </c>
      <c r="I191" s="269"/>
      <c r="J191" s="265"/>
      <c r="K191" s="265"/>
      <c r="L191" s="270"/>
      <c r="M191" s="271"/>
      <c r="N191" s="272"/>
      <c r="O191" s="272"/>
      <c r="P191" s="272"/>
      <c r="Q191" s="272"/>
      <c r="R191" s="272"/>
      <c r="S191" s="272"/>
      <c r="T191" s="27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4" t="s">
        <v>210</v>
      </c>
      <c r="AU191" s="274" t="s">
        <v>89</v>
      </c>
      <c r="AV191" s="14" t="s">
        <v>89</v>
      </c>
      <c r="AW191" s="14" t="s">
        <v>36</v>
      </c>
      <c r="AX191" s="14" t="s">
        <v>80</v>
      </c>
      <c r="AY191" s="274" t="s">
        <v>135</v>
      </c>
    </row>
    <row r="192" s="15" customFormat="1">
      <c r="A192" s="15"/>
      <c r="B192" s="275"/>
      <c r="C192" s="276"/>
      <c r="D192" s="238" t="s">
        <v>210</v>
      </c>
      <c r="E192" s="277" t="s">
        <v>1</v>
      </c>
      <c r="F192" s="278" t="s">
        <v>226</v>
      </c>
      <c r="G192" s="276"/>
      <c r="H192" s="279">
        <v>2</v>
      </c>
      <c r="I192" s="280"/>
      <c r="J192" s="276"/>
      <c r="K192" s="276"/>
      <c r="L192" s="281"/>
      <c r="M192" s="282"/>
      <c r="N192" s="283"/>
      <c r="O192" s="283"/>
      <c r="P192" s="283"/>
      <c r="Q192" s="283"/>
      <c r="R192" s="283"/>
      <c r="S192" s="283"/>
      <c r="T192" s="284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85" t="s">
        <v>210</v>
      </c>
      <c r="AU192" s="285" t="s">
        <v>89</v>
      </c>
      <c r="AV192" s="15" t="s">
        <v>134</v>
      </c>
      <c r="AW192" s="15" t="s">
        <v>36</v>
      </c>
      <c r="AX192" s="15" t="s">
        <v>21</v>
      </c>
      <c r="AY192" s="285" t="s">
        <v>135</v>
      </c>
    </row>
    <row r="193" s="11" customFormat="1" ht="22.8" customHeight="1">
      <c r="A193" s="11"/>
      <c r="B193" s="211"/>
      <c r="C193" s="212"/>
      <c r="D193" s="213" t="s">
        <v>79</v>
      </c>
      <c r="E193" s="252" t="s">
        <v>161</v>
      </c>
      <c r="F193" s="252" t="s">
        <v>606</v>
      </c>
      <c r="G193" s="212"/>
      <c r="H193" s="212"/>
      <c r="I193" s="215"/>
      <c r="J193" s="253">
        <f>BK193</f>
        <v>0</v>
      </c>
      <c r="K193" s="212"/>
      <c r="L193" s="217"/>
      <c r="M193" s="218"/>
      <c r="N193" s="219"/>
      <c r="O193" s="219"/>
      <c r="P193" s="220">
        <f>SUM(P194:P204)</f>
        <v>0</v>
      </c>
      <c r="Q193" s="219"/>
      <c r="R193" s="220">
        <f>SUM(R194:R204)</f>
        <v>4.9065799999999999</v>
      </c>
      <c r="S193" s="219"/>
      <c r="T193" s="221">
        <f>SUM(T194:T204)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222" t="s">
        <v>21</v>
      </c>
      <c r="AT193" s="223" t="s">
        <v>79</v>
      </c>
      <c r="AU193" s="223" t="s">
        <v>21</v>
      </c>
      <c r="AY193" s="222" t="s">
        <v>135</v>
      </c>
      <c r="BK193" s="224">
        <f>SUM(BK194:BK204)</f>
        <v>0</v>
      </c>
    </row>
    <row r="194" s="2" customFormat="1">
      <c r="A194" s="38"/>
      <c r="B194" s="39"/>
      <c r="C194" s="225" t="s">
        <v>26</v>
      </c>
      <c r="D194" s="225" t="s">
        <v>136</v>
      </c>
      <c r="E194" s="226" t="s">
        <v>607</v>
      </c>
      <c r="F194" s="227" t="s">
        <v>608</v>
      </c>
      <c r="G194" s="228" t="s">
        <v>219</v>
      </c>
      <c r="H194" s="229">
        <v>2</v>
      </c>
      <c r="I194" s="230"/>
      <c r="J194" s="231">
        <f>ROUND(I194*H194,2)</f>
        <v>0</v>
      </c>
      <c r="K194" s="227" t="s">
        <v>208</v>
      </c>
      <c r="L194" s="44"/>
      <c r="M194" s="232" t="s">
        <v>1</v>
      </c>
      <c r="N194" s="233" t="s">
        <v>45</v>
      </c>
      <c r="O194" s="91"/>
      <c r="P194" s="234">
        <f>O194*H194</f>
        <v>0</v>
      </c>
      <c r="Q194" s="234">
        <v>2.45329</v>
      </c>
      <c r="R194" s="234">
        <f>Q194*H194</f>
        <v>4.9065799999999999</v>
      </c>
      <c r="S194" s="234">
        <v>0</v>
      </c>
      <c r="T194" s="23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6" t="s">
        <v>134</v>
      </c>
      <c r="AT194" s="236" t="s">
        <v>136</v>
      </c>
      <c r="AU194" s="236" t="s">
        <v>89</v>
      </c>
      <c r="AY194" s="17" t="s">
        <v>135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7" t="s">
        <v>21</v>
      </c>
      <c r="BK194" s="237">
        <f>ROUND(I194*H194,2)</f>
        <v>0</v>
      </c>
      <c r="BL194" s="17" t="s">
        <v>134</v>
      </c>
      <c r="BM194" s="236" t="s">
        <v>609</v>
      </c>
    </row>
    <row r="195" s="13" customFormat="1">
      <c r="A195" s="13"/>
      <c r="B195" s="254"/>
      <c r="C195" s="255"/>
      <c r="D195" s="238" t="s">
        <v>210</v>
      </c>
      <c r="E195" s="256" t="s">
        <v>1</v>
      </c>
      <c r="F195" s="257" t="s">
        <v>610</v>
      </c>
      <c r="G195" s="255"/>
      <c r="H195" s="256" t="s">
        <v>1</v>
      </c>
      <c r="I195" s="258"/>
      <c r="J195" s="255"/>
      <c r="K195" s="255"/>
      <c r="L195" s="259"/>
      <c r="M195" s="260"/>
      <c r="N195" s="261"/>
      <c r="O195" s="261"/>
      <c r="P195" s="261"/>
      <c r="Q195" s="261"/>
      <c r="R195" s="261"/>
      <c r="S195" s="261"/>
      <c r="T195" s="26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3" t="s">
        <v>210</v>
      </c>
      <c r="AU195" s="263" t="s">
        <v>89</v>
      </c>
      <c r="AV195" s="13" t="s">
        <v>21</v>
      </c>
      <c r="AW195" s="13" t="s">
        <v>36</v>
      </c>
      <c r="AX195" s="13" t="s">
        <v>80</v>
      </c>
      <c r="AY195" s="263" t="s">
        <v>135</v>
      </c>
    </row>
    <row r="196" s="13" customFormat="1">
      <c r="A196" s="13"/>
      <c r="B196" s="254"/>
      <c r="C196" s="255"/>
      <c r="D196" s="238" t="s">
        <v>210</v>
      </c>
      <c r="E196" s="256" t="s">
        <v>1</v>
      </c>
      <c r="F196" s="257" t="s">
        <v>270</v>
      </c>
      <c r="G196" s="255"/>
      <c r="H196" s="256" t="s">
        <v>1</v>
      </c>
      <c r="I196" s="258"/>
      <c r="J196" s="255"/>
      <c r="K196" s="255"/>
      <c r="L196" s="259"/>
      <c r="M196" s="260"/>
      <c r="N196" s="261"/>
      <c r="O196" s="261"/>
      <c r="P196" s="261"/>
      <c r="Q196" s="261"/>
      <c r="R196" s="261"/>
      <c r="S196" s="261"/>
      <c r="T196" s="26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3" t="s">
        <v>210</v>
      </c>
      <c r="AU196" s="263" t="s">
        <v>89</v>
      </c>
      <c r="AV196" s="13" t="s">
        <v>21</v>
      </c>
      <c r="AW196" s="13" t="s">
        <v>36</v>
      </c>
      <c r="AX196" s="13" t="s">
        <v>80</v>
      </c>
      <c r="AY196" s="263" t="s">
        <v>135</v>
      </c>
    </row>
    <row r="197" s="13" customFormat="1">
      <c r="A197" s="13"/>
      <c r="B197" s="254"/>
      <c r="C197" s="255"/>
      <c r="D197" s="238" t="s">
        <v>210</v>
      </c>
      <c r="E197" s="256" t="s">
        <v>1</v>
      </c>
      <c r="F197" s="257" t="s">
        <v>578</v>
      </c>
      <c r="G197" s="255"/>
      <c r="H197" s="256" t="s">
        <v>1</v>
      </c>
      <c r="I197" s="258"/>
      <c r="J197" s="255"/>
      <c r="K197" s="255"/>
      <c r="L197" s="259"/>
      <c r="M197" s="260"/>
      <c r="N197" s="261"/>
      <c r="O197" s="261"/>
      <c r="P197" s="261"/>
      <c r="Q197" s="261"/>
      <c r="R197" s="261"/>
      <c r="S197" s="261"/>
      <c r="T197" s="26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3" t="s">
        <v>210</v>
      </c>
      <c r="AU197" s="263" t="s">
        <v>89</v>
      </c>
      <c r="AV197" s="13" t="s">
        <v>21</v>
      </c>
      <c r="AW197" s="13" t="s">
        <v>36</v>
      </c>
      <c r="AX197" s="13" t="s">
        <v>80</v>
      </c>
      <c r="AY197" s="263" t="s">
        <v>135</v>
      </c>
    </row>
    <row r="198" s="13" customFormat="1">
      <c r="A198" s="13"/>
      <c r="B198" s="254"/>
      <c r="C198" s="255"/>
      <c r="D198" s="238" t="s">
        <v>210</v>
      </c>
      <c r="E198" s="256" t="s">
        <v>1</v>
      </c>
      <c r="F198" s="257" t="s">
        <v>392</v>
      </c>
      <c r="G198" s="255"/>
      <c r="H198" s="256" t="s">
        <v>1</v>
      </c>
      <c r="I198" s="258"/>
      <c r="J198" s="255"/>
      <c r="K198" s="255"/>
      <c r="L198" s="259"/>
      <c r="M198" s="260"/>
      <c r="N198" s="261"/>
      <c r="O198" s="261"/>
      <c r="P198" s="261"/>
      <c r="Q198" s="261"/>
      <c r="R198" s="261"/>
      <c r="S198" s="261"/>
      <c r="T198" s="26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3" t="s">
        <v>210</v>
      </c>
      <c r="AU198" s="263" t="s">
        <v>89</v>
      </c>
      <c r="AV198" s="13" t="s">
        <v>21</v>
      </c>
      <c r="AW198" s="13" t="s">
        <v>36</v>
      </c>
      <c r="AX198" s="13" t="s">
        <v>80</v>
      </c>
      <c r="AY198" s="263" t="s">
        <v>135</v>
      </c>
    </row>
    <row r="199" s="13" customFormat="1">
      <c r="A199" s="13"/>
      <c r="B199" s="254"/>
      <c r="C199" s="255"/>
      <c r="D199" s="238" t="s">
        <v>210</v>
      </c>
      <c r="E199" s="256" t="s">
        <v>1</v>
      </c>
      <c r="F199" s="257" t="s">
        <v>394</v>
      </c>
      <c r="G199" s="255"/>
      <c r="H199" s="256" t="s">
        <v>1</v>
      </c>
      <c r="I199" s="258"/>
      <c r="J199" s="255"/>
      <c r="K199" s="255"/>
      <c r="L199" s="259"/>
      <c r="M199" s="260"/>
      <c r="N199" s="261"/>
      <c r="O199" s="261"/>
      <c r="P199" s="261"/>
      <c r="Q199" s="261"/>
      <c r="R199" s="261"/>
      <c r="S199" s="261"/>
      <c r="T199" s="26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3" t="s">
        <v>210</v>
      </c>
      <c r="AU199" s="263" t="s">
        <v>89</v>
      </c>
      <c r="AV199" s="13" t="s">
        <v>21</v>
      </c>
      <c r="AW199" s="13" t="s">
        <v>36</v>
      </c>
      <c r="AX199" s="13" t="s">
        <v>80</v>
      </c>
      <c r="AY199" s="263" t="s">
        <v>135</v>
      </c>
    </row>
    <row r="200" s="13" customFormat="1">
      <c r="A200" s="13"/>
      <c r="B200" s="254"/>
      <c r="C200" s="255"/>
      <c r="D200" s="238" t="s">
        <v>210</v>
      </c>
      <c r="E200" s="256" t="s">
        <v>1</v>
      </c>
      <c r="F200" s="257" t="s">
        <v>611</v>
      </c>
      <c r="G200" s="255"/>
      <c r="H200" s="256" t="s">
        <v>1</v>
      </c>
      <c r="I200" s="258"/>
      <c r="J200" s="255"/>
      <c r="K200" s="255"/>
      <c r="L200" s="259"/>
      <c r="M200" s="260"/>
      <c r="N200" s="261"/>
      <c r="O200" s="261"/>
      <c r="P200" s="261"/>
      <c r="Q200" s="261"/>
      <c r="R200" s="261"/>
      <c r="S200" s="261"/>
      <c r="T200" s="26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3" t="s">
        <v>210</v>
      </c>
      <c r="AU200" s="263" t="s">
        <v>89</v>
      </c>
      <c r="AV200" s="13" t="s">
        <v>21</v>
      </c>
      <c r="AW200" s="13" t="s">
        <v>36</v>
      </c>
      <c r="AX200" s="13" t="s">
        <v>80</v>
      </c>
      <c r="AY200" s="263" t="s">
        <v>135</v>
      </c>
    </row>
    <row r="201" s="14" customFormat="1">
      <c r="A201" s="14"/>
      <c r="B201" s="264"/>
      <c r="C201" s="265"/>
      <c r="D201" s="238" t="s">
        <v>210</v>
      </c>
      <c r="E201" s="266" t="s">
        <v>1</v>
      </c>
      <c r="F201" s="267" t="s">
        <v>612</v>
      </c>
      <c r="G201" s="265"/>
      <c r="H201" s="268">
        <v>1</v>
      </c>
      <c r="I201" s="269"/>
      <c r="J201" s="265"/>
      <c r="K201" s="265"/>
      <c r="L201" s="270"/>
      <c r="M201" s="271"/>
      <c r="N201" s="272"/>
      <c r="O201" s="272"/>
      <c r="P201" s="272"/>
      <c r="Q201" s="272"/>
      <c r="R201" s="272"/>
      <c r="S201" s="272"/>
      <c r="T201" s="27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4" t="s">
        <v>210</v>
      </c>
      <c r="AU201" s="274" t="s">
        <v>89</v>
      </c>
      <c r="AV201" s="14" t="s">
        <v>89</v>
      </c>
      <c r="AW201" s="14" t="s">
        <v>36</v>
      </c>
      <c r="AX201" s="14" t="s">
        <v>80</v>
      </c>
      <c r="AY201" s="274" t="s">
        <v>135</v>
      </c>
    </row>
    <row r="202" s="13" customFormat="1">
      <c r="A202" s="13"/>
      <c r="B202" s="254"/>
      <c r="C202" s="255"/>
      <c r="D202" s="238" t="s">
        <v>210</v>
      </c>
      <c r="E202" s="256" t="s">
        <v>1</v>
      </c>
      <c r="F202" s="257" t="s">
        <v>582</v>
      </c>
      <c r="G202" s="255"/>
      <c r="H202" s="256" t="s">
        <v>1</v>
      </c>
      <c r="I202" s="258"/>
      <c r="J202" s="255"/>
      <c r="K202" s="255"/>
      <c r="L202" s="259"/>
      <c r="M202" s="260"/>
      <c r="N202" s="261"/>
      <c r="O202" s="261"/>
      <c r="P202" s="261"/>
      <c r="Q202" s="261"/>
      <c r="R202" s="261"/>
      <c r="S202" s="261"/>
      <c r="T202" s="26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3" t="s">
        <v>210</v>
      </c>
      <c r="AU202" s="263" t="s">
        <v>89</v>
      </c>
      <c r="AV202" s="13" t="s">
        <v>21</v>
      </c>
      <c r="AW202" s="13" t="s">
        <v>36</v>
      </c>
      <c r="AX202" s="13" t="s">
        <v>80</v>
      </c>
      <c r="AY202" s="263" t="s">
        <v>135</v>
      </c>
    </row>
    <row r="203" s="14" customFormat="1">
      <c r="A203" s="14"/>
      <c r="B203" s="264"/>
      <c r="C203" s="265"/>
      <c r="D203" s="238" t="s">
        <v>210</v>
      </c>
      <c r="E203" s="266" t="s">
        <v>1</v>
      </c>
      <c r="F203" s="267" t="s">
        <v>612</v>
      </c>
      <c r="G203" s="265"/>
      <c r="H203" s="268">
        <v>1</v>
      </c>
      <c r="I203" s="269"/>
      <c r="J203" s="265"/>
      <c r="K203" s="265"/>
      <c r="L203" s="270"/>
      <c r="M203" s="271"/>
      <c r="N203" s="272"/>
      <c r="O203" s="272"/>
      <c r="P203" s="272"/>
      <c r="Q203" s="272"/>
      <c r="R203" s="272"/>
      <c r="S203" s="272"/>
      <c r="T203" s="27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4" t="s">
        <v>210</v>
      </c>
      <c r="AU203" s="274" t="s">
        <v>89</v>
      </c>
      <c r="AV203" s="14" t="s">
        <v>89</v>
      </c>
      <c r="AW203" s="14" t="s">
        <v>36</v>
      </c>
      <c r="AX203" s="14" t="s">
        <v>80</v>
      </c>
      <c r="AY203" s="274" t="s">
        <v>135</v>
      </c>
    </row>
    <row r="204" s="15" customFormat="1">
      <c r="A204" s="15"/>
      <c r="B204" s="275"/>
      <c r="C204" s="276"/>
      <c r="D204" s="238" t="s">
        <v>210</v>
      </c>
      <c r="E204" s="277" t="s">
        <v>1</v>
      </c>
      <c r="F204" s="278" t="s">
        <v>226</v>
      </c>
      <c r="G204" s="276"/>
      <c r="H204" s="279">
        <v>2</v>
      </c>
      <c r="I204" s="280"/>
      <c r="J204" s="276"/>
      <c r="K204" s="276"/>
      <c r="L204" s="281"/>
      <c r="M204" s="282"/>
      <c r="N204" s="283"/>
      <c r="O204" s="283"/>
      <c r="P204" s="283"/>
      <c r="Q204" s="283"/>
      <c r="R204" s="283"/>
      <c r="S204" s="283"/>
      <c r="T204" s="28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85" t="s">
        <v>210</v>
      </c>
      <c r="AU204" s="285" t="s">
        <v>89</v>
      </c>
      <c r="AV204" s="15" t="s">
        <v>134</v>
      </c>
      <c r="AW204" s="15" t="s">
        <v>36</v>
      </c>
      <c r="AX204" s="15" t="s">
        <v>21</v>
      </c>
      <c r="AY204" s="285" t="s">
        <v>135</v>
      </c>
    </row>
    <row r="205" s="11" customFormat="1" ht="22.8" customHeight="1">
      <c r="A205" s="11"/>
      <c r="B205" s="211"/>
      <c r="C205" s="212"/>
      <c r="D205" s="213" t="s">
        <v>79</v>
      </c>
      <c r="E205" s="252" t="s">
        <v>170</v>
      </c>
      <c r="F205" s="252" t="s">
        <v>457</v>
      </c>
      <c r="G205" s="212"/>
      <c r="H205" s="212"/>
      <c r="I205" s="215"/>
      <c r="J205" s="253">
        <f>BK205</f>
        <v>0</v>
      </c>
      <c r="K205" s="212"/>
      <c r="L205" s="217"/>
      <c r="M205" s="218"/>
      <c r="N205" s="219"/>
      <c r="O205" s="219"/>
      <c r="P205" s="220">
        <f>SUM(P206:P210)</f>
        <v>0</v>
      </c>
      <c r="Q205" s="219"/>
      <c r="R205" s="220">
        <f>SUM(R206:R210)</f>
        <v>0.06862</v>
      </c>
      <c r="S205" s="219"/>
      <c r="T205" s="221">
        <f>SUM(T206:T210)</f>
        <v>0</v>
      </c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R205" s="222" t="s">
        <v>21</v>
      </c>
      <c r="AT205" s="223" t="s">
        <v>79</v>
      </c>
      <c r="AU205" s="223" t="s">
        <v>21</v>
      </c>
      <c r="AY205" s="222" t="s">
        <v>135</v>
      </c>
      <c r="BK205" s="224">
        <f>SUM(BK206:BK210)</f>
        <v>0</v>
      </c>
    </row>
    <row r="206" s="2" customFormat="1" ht="21.75" customHeight="1">
      <c r="A206" s="38"/>
      <c r="B206" s="39"/>
      <c r="C206" s="225" t="s">
        <v>184</v>
      </c>
      <c r="D206" s="225" t="s">
        <v>136</v>
      </c>
      <c r="E206" s="226" t="s">
        <v>613</v>
      </c>
      <c r="F206" s="227" t="s">
        <v>614</v>
      </c>
      <c r="G206" s="228" t="s">
        <v>207</v>
      </c>
      <c r="H206" s="229">
        <v>2</v>
      </c>
      <c r="I206" s="230"/>
      <c r="J206" s="231">
        <f>ROUND(I206*H206,2)</f>
        <v>0</v>
      </c>
      <c r="K206" s="227" t="s">
        <v>208</v>
      </c>
      <c r="L206" s="44"/>
      <c r="M206" s="232" t="s">
        <v>1</v>
      </c>
      <c r="N206" s="233" t="s">
        <v>45</v>
      </c>
      <c r="O206" s="91"/>
      <c r="P206" s="234">
        <f>O206*H206</f>
        <v>0</v>
      </c>
      <c r="Q206" s="234">
        <v>0.00073999999999999999</v>
      </c>
      <c r="R206" s="234">
        <f>Q206*H206</f>
        <v>0.00148</v>
      </c>
      <c r="S206" s="234">
        <v>0</v>
      </c>
      <c r="T206" s="23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6" t="s">
        <v>134</v>
      </c>
      <c r="AT206" s="236" t="s">
        <v>136</v>
      </c>
      <c r="AU206" s="236" t="s">
        <v>89</v>
      </c>
      <c r="AY206" s="17" t="s">
        <v>135</v>
      </c>
      <c r="BE206" s="237">
        <f>IF(N206="základní",J206,0)</f>
        <v>0</v>
      </c>
      <c r="BF206" s="237">
        <f>IF(N206="snížená",J206,0)</f>
        <v>0</v>
      </c>
      <c r="BG206" s="237">
        <f>IF(N206="zákl. přenesená",J206,0)</f>
        <v>0</v>
      </c>
      <c r="BH206" s="237">
        <f>IF(N206="sníž. přenesená",J206,0)</f>
        <v>0</v>
      </c>
      <c r="BI206" s="237">
        <f>IF(N206="nulová",J206,0)</f>
        <v>0</v>
      </c>
      <c r="BJ206" s="17" t="s">
        <v>21</v>
      </c>
      <c r="BK206" s="237">
        <f>ROUND(I206*H206,2)</f>
        <v>0</v>
      </c>
      <c r="BL206" s="17" t="s">
        <v>134</v>
      </c>
      <c r="BM206" s="236" t="s">
        <v>615</v>
      </c>
    </row>
    <row r="207" s="13" customFormat="1">
      <c r="A207" s="13"/>
      <c r="B207" s="254"/>
      <c r="C207" s="255"/>
      <c r="D207" s="238" t="s">
        <v>210</v>
      </c>
      <c r="E207" s="256" t="s">
        <v>1</v>
      </c>
      <c r="F207" s="257" t="s">
        <v>616</v>
      </c>
      <c r="G207" s="255"/>
      <c r="H207" s="256" t="s">
        <v>1</v>
      </c>
      <c r="I207" s="258"/>
      <c r="J207" s="255"/>
      <c r="K207" s="255"/>
      <c r="L207" s="259"/>
      <c r="M207" s="260"/>
      <c r="N207" s="261"/>
      <c r="O207" s="261"/>
      <c r="P207" s="261"/>
      <c r="Q207" s="261"/>
      <c r="R207" s="261"/>
      <c r="S207" s="261"/>
      <c r="T207" s="26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3" t="s">
        <v>210</v>
      </c>
      <c r="AU207" s="263" t="s">
        <v>89</v>
      </c>
      <c r="AV207" s="13" t="s">
        <v>21</v>
      </c>
      <c r="AW207" s="13" t="s">
        <v>36</v>
      </c>
      <c r="AX207" s="13" t="s">
        <v>80</v>
      </c>
      <c r="AY207" s="263" t="s">
        <v>135</v>
      </c>
    </row>
    <row r="208" s="14" customFormat="1">
      <c r="A208" s="14"/>
      <c r="B208" s="264"/>
      <c r="C208" s="265"/>
      <c r="D208" s="238" t="s">
        <v>210</v>
      </c>
      <c r="E208" s="266" t="s">
        <v>1</v>
      </c>
      <c r="F208" s="267" t="s">
        <v>89</v>
      </c>
      <c r="G208" s="265"/>
      <c r="H208" s="268">
        <v>2</v>
      </c>
      <c r="I208" s="269"/>
      <c r="J208" s="265"/>
      <c r="K208" s="265"/>
      <c r="L208" s="270"/>
      <c r="M208" s="271"/>
      <c r="N208" s="272"/>
      <c r="O208" s="272"/>
      <c r="P208" s="272"/>
      <c r="Q208" s="272"/>
      <c r="R208" s="272"/>
      <c r="S208" s="272"/>
      <c r="T208" s="27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4" t="s">
        <v>210</v>
      </c>
      <c r="AU208" s="274" t="s">
        <v>89</v>
      </c>
      <c r="AV208" s="14" t="s">
        <v>89</v>
      </c>
      <c r="AW208" s="14" t="s">
        <v>36</v>
      </c>
      <c r="AX208" s="14" t="s">
        <v>21</v>
      </c>
      <c r="AY208" s="274" t="s">
        <v>135</v>
      </c>
    </row>
    <row r="209" s="2" customFormat="1" ht="16.5" customHeight="1">
      <c r="A209" s="38"/>
      <c r="B209" s="39"/>
      <c r="C209" s="225" t="s">
        <v>189</v>
      </c>
      <c r="D209" s="225" t="s">
        <v>136</v>
      </c>
      <c r="E209" s="226" t="s">
        <v>617</v>
      </c>
      <c r="F209" s="227" t="s">
        <v>618</v>
      </c>
      <c r="G209" s="228" t="s">
        <v>347</v>
      </c>
      <c r="H209" s="229">
        <v>2</v>
      </c>
      <c r="I209" s="230"/>
      <c r="J209" s="231">
        <f>ROUND(I209*H209,2)</f>
        <v>0</v>
      </c>
      <c r="K209" s="227" t="s">
        <v>1</v>
      </c>
      <c r="L209" s="44"/>
      <c r="M209" s="232" t="s">
        <v>1</v>
      </c>
      <c r="N209" s="233" t="s">
        <v>45</v>
      </c>
      <c r="O209" s="91"/>
      <c r="P209" s="234">
        <f>O209*H209</f>
        <v>0</v>
      </c>
      <c r="Q209" s="234">
        <v>0.00051999999999999995</v>
      </c>
      <c r="R209" s="234">
        <f>Q209*H209</f>
        <v>0.0010399999999999999</v>
      </c>
      <c r="S209" s="234">
        <v>0</v>
      </c>
      <c r="T209" s="23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6" t="s">
        <v>134</v>
      </c>
      <c r="AT209" s="236" t="s">
        <v>136</v>
      </c>
      <c r="AU209" s="236" t="s">
        <v>89</v>
      </c>
      <c r="AY209" s="17" t="s">
        <v>135</v>
      </c>
      <c r="BE209" s="237">
        <f>IF(N209="základní",J209,0)</f>
        <v>0</v>
      </c>
      <c r="BF209" s="237">
        <f>IF(N209="snížená",J209,0)</f>
        <v>0</v>
      </c>
      <c r="BG209" s="237">
        <f>IF(N209="zákl. přenesená",J209,0)</f>
        <v>0</v>
      </c>
      <c r="BH209" s="237">
        <f>IF(N209="sníž. přenesená",J209,0)</f>
        <v>0</v>
      </c>
      <c r="BI209" s="237">
        <f>IF(N209="nulová",J209,0)</f>
        <v>0</v>
      </c>
      <c r="BJ209" s="17" t="s">
        <v>21</v>
      </c>
      <c r="BK209" s="237">
        <f>ROUND(I209*H209,2)</f>
        <v>0</v>
      </c>
      <c r="BL209" s="17" t="s">
        <v>134</v>
      </c>
      <c r="BM209" s="236" t="s">
        <v>619</v>
      </c>
    </row>
    <row r="210" s="2" customFormat="1" ht="21.75" customHeight="1">
      <c r="A210" s="38"/>
      <c r="B210" s="39"/>
      <c r="C210" s="286" t="s">
        <v>281</v>
      </c>
      <c r="D210" s="286" t="s">
        <v>272</v>
      </c>
      <c r="E210" s="287" t="s">
        <v>620</v>
      </c>
      <c r="F210" s="288" t="s">
        <v>621</v>
      </c>
      <c r="G210" s="289" t="s">
        <v>347</v>
      </c>
      <c r="H210" s="290">
        <v>2</v>
      </c>
      <c r="I210" s="291"/>
      <c r="J210" s="292">
        <f>ROUND(I210*H210,2)</f>
        <v>0</v>
      </c>
      <c r="K210" s="288" t="s">
        <v>1</v>
      </c>
      <c r="L210" s="293"/>
      <c r="M210" s="294" t="s">
        <v>1</v>
      </c>
      <c r="N210" s="295" t="s">
        <v>45</v>
      </c>
      <c r="O210" s="91"/>
      <c r="P210" s="234">
        <f>O210*H210</f>
        <v>0</v>
      </c>
      <c r="Q210" s="234">
        <v>0.033050000000000003</v>
      </c>
      <c r="R210" s="234">
        <f>Q210*H210</f>
        <v>0.066100000000000006</v>
      </c>
      <c r="S210" s="234">
        <v>0</v>
      </c>
      <c r="T210" s="23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6" t="s">
        <v>170</v>
      </c>
      <c r="AT210" s="236" t="s">
        <v>272</v>
      </c>
      <c r="AU210" s="236" t="s">
        <v>89</v>
      </c>
      <c r="AY210" s="17" t="s">
        <v>135</v>
      </c>
      <c r="BE210" s="237">
        <f>IF(N210="základní",J210,0)</f>
        <v>0</v>
      </c>
      <c r="BF210" s="237">
        <f>IF(N210="snížená",J210,0)</f>
        <v>0</v>
      </c>
      <c r="BG210" s="237">
        <f>IF(N210="zákl. přenesená",J210,0)</f>
        <v>0</v>
      </c>
      <c r="BH210" s="237">
        <f>IF(N210="sníž. přenesená",J210,0)</f>
        <v>0</v>
      </c>
      <c r="BI210" s="237">
        <f>IF(N210="nulová",J210,0)</f>
        <v>0</v>
      </c>
      <c r="BJ210" s="17" t="s">
        <v>21</v>
      </c>
      <c r="BK210" s="237">
        <f>ROUND(I210*H210,2)</f>
        <v>0</v>
      </c>
      <c r="BL210" s="17" t="s">
        <v>134</v>
      </c>
      <c r="BM210" s="236" t="s">
        <v>622</v>
      </c>
    </row>
    <row r="211" s="11" customFormat="1" ht="22.8" customHeight="1">
      <c r="A211" s="11"/>
      <c r="B211" s="211"/>
      <c r="C211" s="212"/>
      <c r="D211" s="213" t="s">
        <v>79</v>
      </c>
      <c r="E211" s="252" t="s">
        <v>175</v>
      </c>
      <c r="F211" s="252" t="s">
        <v>467</v>
      </c>
      <c r="G211" s="212"/>
      <c r="H211" s="212"/>
      <c r="I211" s="215"/>
      <c r="J211" s="253">
        <f>BK211</f>
        <v>0</v>
      </c>
      <c r="K211" s="212"/>
      <c r="L211" s="217"/>
      <c r="M211" s="218"/>
      <c r="N211" s="219"/>
      <c r="O211" s="219"/>
      <c r="P211" s="220">
        <f>SUM(P212:P248)</f>
        <v>0</v>
      </c>
      <c r="Q211" s="219"/>
      <c r="R211" s="220">
        <f>SUM(R212:R248)</f>
        <v>49.181372759999995</v>
      </c>
      <c r="S211" s="219"/>
      <c r="T211" s="221">
        <f>SUM(T212:T248)</f>
        <v>0</v>
      </c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R211" s="222" t="s">
        <v>21</v>
      </c>
      <c r="AT211" s="223" t="s">
        <v>79</v>
      </c>
      <c r="AU211" s="223" t="s">
        <v>21</v>
      </c>
      <c r="AY211" s="222" t="s">
        <v>135</v>
      </c>
      <c r="BK211" s="224">
        <f>SUM(BK212:BK248)</f>
        <v>0</v>
      </c>
    </row>
    <row r="212" s="2" customFormat="1">
      <c r="A212" s="38"/>
      <c r="B212" s="39"/>
      <c r="C212" s="225" t="s">
        <v>285</v>
      </c>
      <c r="D212" s="225" t="s">
        <v>136</v>
      </c>
      <c r="E212" s="226" t="s">
        <v>623</v>
      </c>
      <c r="F212" s="227" t="s">
        <v>624</v>
      </c>
      <c r="G212" s="228" t="s">
        <v>207</v>
      </c>
      <c r="H212" s="229">
        <v>4</v>
      </c>
      <c r="I212" s="230"/>
      <c r="J212" s="231">
        <f>ROUND(I212*H212,2)</f>
        <v>0</v>
      </c>
      <c r="K212" s="227" t="s">
        <v>208</v>
      </c>
      <c r="L212" s="44"/>
      <c r="M212" s="232" t="s">
        <v>1</v>
      </c>
      <c r="N212" s="233" t="s">
        <v>45</v>
      </c>
      <c r="O212" s="91"/>
      <c r="P212" s="234">
        <f>O212*H212</f>
        <v>0</v>
      </c>
      <c r="Q212" s="234">
        <v>7.0056599999999998</v>
      </c>
      <c r="R212" s="234">
        <f>Q212*H212</f>
        <v>28.022639999999999</v>
      </c>
      <c r="S212" s="234">
        <v>0</v>
      </c>
      <c r="T212" s="235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6" t="s">
        <v>134</v>
      </c>
      <c r="AT212" s="236" t="s">
        <v>136</v>
      </c>
      <c r="AU212" s="236" t="s">
        <v>89</v>
      </c>
      <c r="AY212" s="17" t="s">
        <v>135</v>
      </c>
      <c r="BE212" s="237">
        <f>IF(N212="základní",J212,0)</f>
        <v>0</v>
      </c>
      <c r="BF212" s="237">
        <f>IF(N212="snížená",J212,0)</f>
        <v>0</v>
      </c>
      <c r="BG212" s="237">
        <f>IF(N212="zákl. přenesená",J212,0)</f>
        <v>0</v>
      </c>
      <c r="BH212" s="237">
        <f>IF(N212="sníž. přenesená",J212,0)</f>
        <v>0</v>
      </c>
      <c r="BI212" s="237">
        <f>IF(N212="nulová",J212,0)</f>
        <v>0</v>
      </c>
      <c r="BJ212" s="17" t="s">
        <v>21</v>
      </c>
      <c r="BK212" s="237">
        <f>ROUND(I212*H212,2)</f>
        <v>0</v>
      </c>
      <c r="BL212" s="17" t="s">
        <v>134</v>
      </c>
      <c r="BM212" s="236" t="s">
        <v>625</v>
      </c>
    </row>
    <row r="213" s="13" customFormat="1">
      <c r="A213" s="13"/>
      <c r="B213" s="254"/>
      <c r="C213" s="255"/>
      <c r="D213" s="238" t="s">
        <v>210</v>
      </c>
      <c r="E213" s="256" t="s">
        <v>1</v>
      </c>
      <c r="F213" s="257" t="s">
        <v>578</v>
      </c>
      <c r="G213" s="255"/>
      <c r="H213" s="256" t="s">
        <v>1</v>
      </c>
      <c r="I213" s="258"/>
      <c r="J213" s="255"/>
      <c r="K213" s="255"/>
      <c r="L213" s="259"/>
      <c r="M213" s="260"/>
      <c r="N213" s="261"/>
      <c r="O213" s="261"/>
      <c r="P213" s="261"/>
      <c r="Q213" s="261"/>
      <c r="R213" s="261"/>
      <c r="S213" s="261"/>
      <c r="T213" s="26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3" t="s">
        <v>210</v>
      </c>
      <c r="AU213" s="263" t="s">
        <v>89</v>
      </c>
      <c r="AV213" s="13" t="s">
        <v>21</v>
      </c>
      <c r="AW213" s="13" t="s">
        <v>36</v>
      </c>
      <c r="AX213" s="13" t="s">
        <v>80</v>
      </c>
      <c r="AY213" s="263" t="s">
        <v>135</v>
      </c>
    </row>
    <row r="214" s="13" customFormat="1">
      <c r="A214" s="13"/>
      <c r="B214" s="254"/>
      <c r="C214" s="255"/>
      <c r="D214" s="238" t="s">
        <v>210</v>
      </c>
      <c r="E214" s="256" t="s">
        <v>1</v>
      </c>
      <c r="F214" s="257" t="s">
        <v>626</v>
      </c>
      <c r="G214" s="255"/>
      <c r="H214" s="256" t="s">
        <v>1</v>
      </c>
      <c r="I214" s="258"/>
      <c r="J214" s="255"/>
      <c r="K214" s="255"/>
      <c r="L214" s="259"/>
      <c r="M214" s="260"/>
      <c r="N214" s="261"/>
      <c r="O214" s="261"/>
      <c r="P214" s="261"/>
      <c r="Q214" s="261"/>
      <c r="R214" s="261"/>
      <c r="S214" s="261"/>
      <c r="T214" s="26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3" t="s">
        <v>210</v>
      </c>
      <c r="AU214" s="263" t="s">
        <v>89</v>
      </c>
      <c r="AV214" s="13" t="s">
        <v>21</v>
      </c>
      <c r="AW214" s="13" t="s">
        <v>36</v>
      </c>
      <c r="AX214" s="13" t="s">
        <v>80</v>
      </c>
      <c r="AY214" s="263" t="s">
        <v>135</v>
      </c>
    </row>
    <row r="215" s="13" customFormat="1">
      <c r="A215" s="13"/>
      <c r="B215" s="254"/>
      <c r="C215" s="255"/>
      <c r="D215" s="238" t="s">
        <v>210</v>
      </c>
      <c r="E215" s="256" t="s">
        <v>1</v>
      </c>
      <c r="F215" s="257" t="s">
        <v>602</v>
      </c>
      <c r="G215" s="255"/>
      <c r="H215" s="256" t="s">
        <v>1</v>
      </c>
      <c r="I215" s="258"/>
      <c r="J215" s="255"/>
      <c r="K215" s="255"/>
      <c r="L215" s="259"/>
      <c r="M215" s="260"/>
      <c r="N215" s="261"/>
      <c r="O215" s="261"/>
      <c r="P215" s="261"/>
      <c r="Q215" s="261"/>
      <c r="R215" s="261"/>
      <c r="S215" s="261"/>
      <c r="T215" s="26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3" t="s">
        <v>210</v>
      </c>
      <c r="AU215" s="263" t="s">
        <v>89</v>
      </c>
      <c r="AV215" s="13" t="s">
        <v>21</v>
      </c>
      <c r="AW215" s="13" t="s">
        <v>36</v>
      </c>
      <c r="AX215" s="13" t="s">
        <v>80</v>
      </c>
      <c r="AY215" s="263" t="s">
        <v>135</v>
      </c>
    </row>
    <row r="216" s="13" customFormat="1">
      <c r="A216" s="13"/>
      <c r="B216" s="254"/>
      <c r="C216" s="255"/>
      <c r="D216" s="238" t="s">
        <v>210</v>
      </c>
      <c r="E216" s="256" t="s">
        <v>1</v>
      </c>
      <c r="F216" s="257" t="s">
        <v>270</v>
      </c>
      <c r="G216" s="255"/>
      <c r="H216" s="256" t="s">
        <v>1</v>
      </c>
      <c r="I216" s="258"/>
      <c r="J216" s="255"/>
      <c r="K216" s="255"/>
      <c r="L216" s="259"/>
      <c r="M216" s="260"/>
      <c r="N216" s="261"/>
      <c r="O216" s="261"/>
      <c r="P216" s="261"/>
      <c r="Q216" s="261"/>
      <c r="R216" s="261"/>
      <c r="S216" s="261"/>
      <c r="T216" s="26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3" t="s">
        <v>210</v>
      </c>
      <c r="AU216" s="263" t="s">
        <v>89</v>
      </c>
      <c r="AV216" s="13" t="s">
        <v>21</v>
      </c>
      <c r="AW216" s="13" t="s">
        <v>36</v>
      </c>
      <c r="AX216" s="13" t="s">
        <v>80</v>
      </c>
      <c r="AY216" s="263" t="s">
        <v>135</v>
      </c>
    </row>
    <row r="217" s="13" customFormat="1">
      <c r="A217" s="13"/>
      <c r="B217" s="254"/>
      <c r="C217" s="255"/>
      <c r="D217" s="238" t="s">
        <v>210</v>
      </c>
      <c r="E217" s="256" t="s">
        <v>1</v>
      </c>
      <c r="F217" s="257" t="s">
        <v>603</v>
      </c>
      <c r="G217" s="255"/>
      <c r="H217" s="256" t="s">
        <v>1</v>
      </c>
      <c r="I217" s="258"/>
      <c r="J217" s="255"/>
      <c r="K217" s="255"/>
      <c r="L217" s="259"/>
      <c r="M217" s="260"/>
      <c r="N217" s="261"/>
      <c r="O217" s="261"/>
      <c r="P217" s="261"/>
      <c r="Q217" s="261"/>
      <c r="R217" s="261"/>
      <c r="S217" s="261"/>
      <c r="T217" s="26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3" t="s">
        <v>210</v>
      </c>
      <c r="AU217" s="263" t="s">
        <v>89</v>
      </c>
      <c r="AV217" s="13" t="s">
        <v>21</v>
      </c>
      <c r="AW217" s="13" t="s">
        <v>36</v>
      </c>
      <c r="AX217" s="13" t="s">
        <v>80</v>
      </c>
      <c r="AY217" s="263" t="s">
        <v>135</v>
      </c>
    </row>
    <row r="218" s="14" customFormat="1">
      <c r="A218" s="14"/>
      <c r="B218" s="264"/>
      <c r="C218" s="265"/>
      <c r="D218" s="238" t="s">
        <v>210</v>
      </c>
      <c r="E218" s="266" t="s">
        <v>1</v>
      </c>
      <c r="F218" s="267" t="s">
        <v>89</v>
      </c>
      <c r="G218" s="265"/>
      <c r="H218" s="268">
        <v>2</v>
      </c>
      <c r="I218" s="269"/>
      <c r="J218" s="265"/>
      <c r="K218" s="265"/>
      <c r="L218" s="270"/>
      <c r="M218" s="271"/>
      <c r="N218" s="272"/>
      <c r="O218" s="272"/>
      <c r="P218" s="272"/>
      <c r="Q218" s="272"/>
      <c r="R218" s="272"/>
      <c r="S218" s="272"/>
      <c r="T218" s="27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4" t="s">
        <v>210</v>
      </c>
      <c r="AU218" s="274" t="s">
        <v>89</v>
      </c>
      <c r="AV218" s="14" t="s">
        <v>89</v>
      </c>
      <c r="AW218" s="14" t="s">
        <v>36</v>
      </c>
      <c r="AX218" s="14" t="s">
        <v>80</v>
      </c>
      <c r="AY218" s="274" t="s">
        <v>135</v>
      </c>
    </row>
    <row r="219" s="13" customFormat="1">
      <c r="A219" s="13"/>
      <c r="B219" s="254"/>
      <c r="C219" s="255"/>
      <c r="D219" s="238" t="s">
        <v>210</v>
      </c>
      <c r="E219" s="256" t="s">
        <v>1</v>
      </c>
      <c r="F219" s="257" t="s">
        <v>582</v>
      </c>
      <c r="G219" s="255"/>
      <c r="H219" s="256" t="s">
        <v>1</v>
      </c>
      <c r="I219" s="258"/>
      <c r="J219" s="255"/>
      <c r="K219" s="255"/>
      <c r="L219" s="259"/>
      <c r="M219" s="260"/>
      <c r="N219" s="261"/>
      <c r="O219" s="261"/>
      <c r="P219" s="261"/>
      <c r="Q219" s="261"/>
      <c r="R219" s="261"/>
      <c r="S219" s="261"/>
      <c r="T219" s="26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3" t="s">
        <v>210</v>
      </c>
      <c r="AU219" s="263" t="s">
        <v>89</v>
      </c>
      <c r="AV219" s="13" t="s">
        <v>21</v>
      </c>
      <c r="AW219" s="13" t="s">
        <v>36</v>
      </c>
      <c r="AX219" s="13" t="s">
        <v>80</v>
      </c>
      <c r="AY219" s="263" t="s">
        <v>135</v>
      </c>
    </row>
    <row r="220" s="14" customFormat="1">
      <c r="A220" s="14"/>
      <c r="B220" s="264"/>
      <c r="C220" s="265"/>
      <c r="D220" s="238" t="s">
        <v>210</v>
      </c>
      <c r="E220" s="266" t="s">
        <v>1</v>
      </c>
      <c r="F220" s="267" t="s">
        <v>89</v>
      </c>
      <c r="G220" s="265"/>
      <c r="H220" s="268">
        <v>2</v>
      </c>
      <c r="I220" s="269"/>
      <c r="J220" s="265"/>
      <c r="K220" s="265"/>
      <c r="L220" s="270"/>
      <c r="M220" s="271"/>
      <c r="N220" s="272"/>
      <c r="O220" s="272"/>
      <c r="P220" s="272"/>
      <c r="Q220" s="272"/>
      <c r="R220" s="272"/>
      <c r="S220" s="272"/>
      <c r="T220" s="27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4" t="s">
        <v>210</v>
      </c>
      <c r="AU220" s="274" t="s">
        <v>89</v>
      </c>
      <c r="AV220" s="14" t="s">
        <v>89</v>
      </c>
      <c r="AW220" s="14" t="s">
        <v>36</v>
      </c>
      <c r="AX220" s="14" t="s">
        <v>80</v>
      </c>
      <c r="AY220" s="274" t="s">
        <v>135</v>
      </c>
    </row>
    <row r="221" s="15" customFormat="1">
      <c r="A221" s="15"/>
      <c r="B221" s="275"/>
      <c r="C221" s="276"/>
      <c r="D221" s="238" t="s">
        <v>210</v>
      </c>
      <c r="E221" s="277" t="s">
        <v>1</v>
      </c>
      <c r="F221" s="278" t="s">
        <v>226</v>
      </c>
      <c r="G221" s="276"/>
      <c r="H221" s="279">
        <v>4</v>
      </c>
      <c r="I221" s="280"/>
      <c r="J221" s="276"/>
      <c r="K221" s="276"/>
      <c r="L221" s="281"/>
      <c r="M221" s="282"/>
      <c r="N221" s="283"/>
      <c r="O221" s="283"/>
      <c r="P221" s="283"/>
      <c r="Q221" s="283"/>
      <c r="R221" s="283"/>
      <c r="S221" s="283"/>
      <c r="T221" s="28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85" t="s">
        <v>210</v>
      </c>
      <c r="AU221" s="285" t="s">
        <v>89</v>
      </c>
      <c r="AV221" s="15" t="s">
        <v>134</v>
      </c>
      <c r="AW221" s="15" t="s">
        <v>36</v>
      </c>
      <c r="AX221" s="15" t="s">
        <v>21</v>
      </c>
      <c r="AY221" s="285" t="s">
        <v>135</v>
      </c>
    </row>
    <row r="222" s="2" customFormat="1">
      <c r="A222" s="38"/>
      <c r="B222" s="39"/>
      <c r="C222" s="225" t="s">
        <v>8</v>
      </c>
      <c r="D222" s="225" t="s">
        <v>136</v>
      </c>
      <c r="E222" s="226" t="s">
        <v>627</v>
      </c>
      <c r="F222" s="227" t="s">
        <v>628</v>
      </c>
      <c r="G222" s="228" t="s">
        <v>219</v>
      </c>
      <c r="H222" s="229">
        <v>9.1440000000000001</v>
      </c>
      <c r="I222" s="230"/>
      <c r="J222" s="231">
        <f>ROUND(I222*H222,2)</f>
        <v>0</v>
      </c>
      <c r="K222" s="227" t="s">
        <v>208</v>
      </c>
      <c r="L222" s="44"/>
      <c r="M222" s="232" t="s">
        <v>1</v>
      </c>
      <c r="N222" s="233" t="s">
        <v>45</v>
      </c>
      <c r="O222" s="91"/>
      <c r="P222" s="234">
        <f>O222*H222</f>
        <v>0</v>
      </c>
      <c r="Q222" s="234">
        <v>2.2667199999999998</v>
      </c>
      <c r="R222" s="234">
        <f>Q222*H222</f>
        <v>20.726887679999997</v>
      </c>
      <c r="S222" s="234">
        <v>0</v>
      </c>
      <c r="T222" s="235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6" t="s">
        <v>134</v>
      </c>
      <c r="AT222" s="236" t="s">
        <v>136</v>
      </c>
      <c r="AU222" s="236" t="s">
        <v>89</v>
      </c>
      <c r="AY222" s="17" t="s">
        <v>135</v>
      </c>
      <c r="BE222" s="237">
        <f>IF(N222="základní",J222,0)</f>
        <v>0</v>
      </c>
      <c r="BF222" s="237">
        <f>IF(N222="snížená",J222,0)</f>
        <v>0</v>
      </c>
      <c r="BG222" s="237">
        <f>IF(N222="zákl. přenesená",J222,0)</f>
        <v>0</v>
      </c>
      <c r="BH222" s="237">
        <f>IF(N222="sníž. přenesená",J222,0)</f>
        <v>0</v>
      </c>
      <c r="BI222" s="237">
        <f>IF(N222="nulová",J222,0)</f>
        <v>0</v>
      </c>
      <c r="BJ222" s="17" t="s">
        <v>21</v>
      </c>
      <c r="BK222" s="237">
        <f>ROUND(I222*H222,2)</f>
        <v>0</v>
      </c>
      <c r="BL222" s="17" t="s">
        <v>134</v>
      </c>
      <c r="BM222" s="236" t="s">
        <v>629</v>
      </c>
    </row>
    <row r="223" s="13" customFormat="1">
      <c r="A223" s="13"/>
      <c r="B223" s="254"/>
      <c r="C223" s="255"/>
      <c r="D223" s="238" t="s">
        <v>210</v>
      </c>
      <c r="E223" s="256" t="s">
        <v>1</v>
      </c>
      <c r="F223" s="257" t="s">
        <v>578</v>
      </c>
      <c r="G223" s="255"/>
      <c r="H223" s="256" t="s">
        <v>1</v>
      </c>
      <c r="I223" s="258"/>
      <c r="J223" s="255"/>
      <c r="K223" s="255"/>
      <c r="L223" s="259"/>
      <c r="M223" s="260"/>
      <c r="N223" s="261"/>
      <c r="O223" s="261"/>
      <c r="P223" s="261"/>
      <c r="Q223" s="261"/>
      <c r="R223" s="261"/>
      <c r="S223" s="261"/>
      <c r="T223" s="26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3" t="s">
        <v>210</v>
      </c>
      <c r="AU223" s="263" t="s">
        <v>89</v>
      </c>
      <c r="AV223" s="13" t="s">
        <v>21</v>
      </c>
      <c r="AW223" s="13" t="s">
        <v>36</v>
      </c>
      <c r="AX223" s="13" t="s">
        <v>80</v>
      </c>
      <c r="AY223" s="263" t="s">
        <v>135</v>
      </c>
    </row>
    <row r="224" s="13" customFormat="1">
      <c r="A224" s="13"/>
      <c r="B224" s="254"/>
      <c r="C224" s="255"/>
      <c r="D224" s="238" t="s">
        <v>210</v>
      </c>
      <c r="E224" s="256" t="s">
        <v>1</v>
      </c>
      <c r="F224" s="257" t="s">
        <v>270</v>
      </c>
      <c r="G224" s="255"/>
      <c r="H224" s="256" t="s">
        <v>1</v>
      </c>
      <c r="I224" s="258"/>
      <c r="J224" s="255"/>
      <c r="K224" s="255"/>
      <c r="L224" s="259"/>
      <c r="M224" s="260"/>
      <c r="N224" s="261"/>
      <c r="O224" s="261"/>
      <c r="P224" s="261"/>
      <c r="Q224" s="261"/>
      <c r="R224" s="261"/>
      <c r="S224" s="261"/>
      <c r="T224" s="26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3" t="s">
        <v>210</v>
      </c>
      <c r="AU224" s="263" t="s">
        <v>89</v>
      </c>
      <c r="AV224" s="13" t="s">
        <v>21</v>
      </c>
      <c r="AW224" s="13" t="s">
        <v>36</v>
      </c>
      <c r="AX224" s="13" t="s">
        <v>80</v>
      </c>
      <c r="AY224" s="263" t="s">
        <v>135</v>
      </c>
    </row>
    <row r="225" s="13" customFormat="1">
      <c r="A225" s="13"/>
      <c r="B225" s="254"/>
      <c r="C225" s="255"/>
      <c r="D225" s="238" t="s">
        <v>210</v>
      </c>
      <c r="E225" s="256" t="s">
        <v>1</v>
      </c>
      <c r="F225" s="257" t="s">
        <v>630</v>
      </c>
      <c r="G225" s="255"/>
      <c r="H225" s="256" t="s">
        <v>1</v>
      </c>
      <c r="I225" s="258"/>
      <c r="J225" s="255"/>
      <c r="K225" s="255"/>
      <c r="L225" s="259"/>
      <c r="M225" s="260"/>
      <c r="N225" s="261"/>
      <c r="O225" s="261"/>
      <c r="P225" s="261"/>
      <c r="Q225" s="261"/>
      <c r="R225" s="261"/>
      <c r="S225" s="261"/>
      <c r="T225" s="26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3" t="s">
        <v>210</v>
      </c>
      <c r="AU225" s="263" t="s">
        <v>89</v>
      </c>
      <c r="AV225" s="13" t="s">
        <v>21</v>
      </c>
      <c r="AW225" s="13" t="s">
        <v>36</v>
      </c>
      <c r="AX225" s="13" t="s">
        <v>80</v>
      </c>
      <c r="AY225" s="263" t="s">
        <v>135</v>
      </c>
    </row>
    <row r="226" s="14" customFormat="1">
      <c r="A226" s="14"/>
      <c r="B226" s="264"/>
      <c r="C226" s="265"/>
      <c r="D226" s="238" t="s">
        <v>210</v>
      </c>
      <c r="E226" s="266" t="s">
        <v>1</v>
      </c>
      <c r="F226" s="267" t="s">
        <v>631</v>
      </c>
      <c r="G226" s="265"/>
      <c r="H226" s="268">
        <v>4.9199999999999999</v>
      </c>
      <c r="I226" s="269"/>
      <c r="J226" s="265"/>
      <c r="K226" s="265"/>
      <c r="L226" s="270"/>
      <c r="M226" s="271"/>
      <c r="N226" s="272"/>
      <c r="O226" s="272"/>
      <c r="P226" s="272"/>
      <c r="Q226" s="272"/>
      <c r="R226" s="272"/>
      <c r="S226" s="272"/>
      <c r="T226" s="27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4" t="s">
        <v>210</v>
      </c>
      <c r="AU226" s="274" t="s">
        <v>89</v>
      </c>
      <c r="AV226" s="14" t="s">
        <v>89</v>
      </c>
      <c r="AW226" s="14" t="s">
        <v>36</v>
      </c>
      <c r="AX226" s="14" t="s">
        <v>80</v>
      </c>
      <c r="AY226" s="274" t="s">
        <v>135</v>
      </c>
    </row>
    <row r="227" s="13" customFormat="1">
      <c r="A227" s="13"/>
      <c r="B227" s="254"/>
      <c r="C227" s="255"/>
      <c r="D227" s="238" t="s">
        <v>210</v>
      </c>
      <c r="E227" s="256" t="s">
        <v>1</v>
      </c>
      <c r="F227" s="257" t="s">
        <v>582</v>
      </c>
      <c r="G227" s="255"/>
      <c r="H227" s="256" t="s">
        <v>1</v>
      </c>
      <c r="I227" s="258"/>
      <c r="J227" s="255"/>
      <c r="K227" s="255"/>
      <c r="L227" s="259"/>
      <c r="M227" s="260"/>
      <c r="N227" s="261"/>
      <c r="O227" s="261"/>
      <c r="P227" s="261"/>
      <c r="Q227" s="261"/>
      <c r="R227" s="261"/>
      <c r="S227" s="261"/>
      <c r="T227" s="26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3" t="s">
        <v>210</v>
      </c>
      <c r="AU227" s="263" t="s">
        <v>89</v>
      </c>
      <c r="AV227" s="13" t="s">
        <v>21</v>
      </c>
      <c r="AW227" s="13" t="s">
        <v>36</v>
      </c>
      <c r="AX227" s="13" t="s">
        <v>80</v>
      </c>
      <c r="AY227" s="263" t="s">
        <v>135</v>
      </c>
    </row>
    <row r="228" s="14" customFormat="1">
      <c r="A228" s="14"/>
      <c r="B228" s="264"/>
      <c r="C228" s="265"/>
      <c r="D228" s="238" t="s">
        <v>210</v>
      </c>
      <c r="E228" s="266" t="s">
        <v>1</v>
      </c>
      <c r="F228" s="267" t="s">
        <v>632</v>
      </c>
      <c r="G228" s="265"/>
      <c r="H228" s="268">
        <v>4.2240000000000002</v>
      </c>
      <c r="I228" s="269"/>
      <c r="J228" s="265"/>
      <c r="K228" s="265"/>
      <c r="L228" s="270"/>
      <c r="M228" s="271"/>
      <c r="N228" s="272"/>
      <c r="O228" s="272"/>
      <c r="P228" s="272"/>
      <c r="Q228" s="272"/>
      <c r="R228" s="272"/>
      <c r="S228" s="272"/>
      <c r="T228" s="27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4" t="s">
        <v>210</v>
      </c>
      <c r="AU228" s="274" t="s">
        <v>89</v>
      </c>
      <c r="AV228" s="14" t="s">
        <v>89</v>
      </c>
      <c r="AW228" s="14" t="s">
        <v>36</v>
      </c>
      <c r="AX228" s="14" t="s">
        <v>80</v>
      </c>
      <c r="AY228" s="274" t="s">
        <v>135</v>
      </c>
    </row>
    <row r="229" s="15" customFormat="1">
      <c r="A229" s="15"/>
      <c r="B229" s="275"/>
      <c r="C229" s="276"/>
      <c r="D229" s="238" t="s">
        <v>210</v>
      </c>
      <c r="E229" s="277" t="s">
        <v>1</v>
      </c>
      <c r="F229" s="278" t="s">
        <v>226</v>
      </c>
      <c r="G229" s="276"/>
      <c r="H229" s="279">
        <v>9.1440000000000001</v>
      </c>
      <c r="I229" s="280"/>
      <c r="J229" s="276"/>
      <c r="K229" s="276"/>
      <c r="L229" s="281"/>
      <c r="M229" s="282"/>
      <c r="N229" s="283"/>
      <c r="O229" s="283"/>
      <c r="P229" s="283"/>
      <c r="Q229" s="283"/>
      <c r="R229" s="283"/>
      <c r="S229" s="283"/>
      <c r="T229" s="28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85" t="s">
        <v>210</v>
      </c>
      <c r="AU229" s="285" t="s">
        <v>89</v>
      </c>
      <c r="AV229" s="15" t="s">
        <v>134</v>
      </c>
      <c r="AW229" s="15" t="s">
        <v>36</v>
      </c>
      <c r="AX229" s="15" t="s">
        <v>21</v>
      </c>
      <c r="AY229" s="285" t="s">
        <v>135</v>
      </c>
    </row>
    <row r="230" s="2" customFormat="1" ht="33" customHeight="1">
      <c r="A230" s="38"/>
      <c r="B230" s="39"/>
      <c r="C230" s="225" t="s">
        <v>298</v>
      </c>
      <c r="D230" s="225" t="s">
        <v>136</v>
      </c>
      <c r="E230" s="226" t="s">
        <v>633</v>
      </c>
      <c r="F230" s="227" t="s">
        <v>634</v>
      </c>
      <c r="G230" s="228" t="s">
        <v>347</v>
      </c>
      <c r="H230" s="229">
        <v>24.100000000000001</v>
      </c>
      <c r="I230" s="230"/>
      <c r="J230" s="231">
        <f>ROUND(I230*H230,2)</f>
        <v>0</v>
      </c>
      <c r="K230" s="227" t="s">
        <v>208</v>
      </c>
      <c r="L230" s="44"/>
      <c r="M230" s="232" t="s">
        <v>1</v>
      </c>
      <c r="N230" s="233" t="s">
        <v>45</v>
      </c>
      <c r="O230" s="91"/>
      <c r="P230" s="234">
        <f>O230*H230</f>
        <v>0</v>
      </c>
      <c r="Q230" s="234">
        <v>0</v>
      </c>
      <c r="R230" s="234">
        <f>Q230*H230</f>
        <v>0</v>
      </c>
      <c r="S230" s="234">
        <v>0</v>
      </c>
      <c r="T230" s="235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6" t="s">
        <v>134</v>
      </c>
      <c r="AT230" s="236" t="s">
        <v>136</v>
      </c>
      <c r="AU230" s="236" t="s">
        <v>89</v>
      </c>
      <c r="AY230" s="17" t="s">
        <v>135</v>
      </c>
      <c r="BE230" s="237">
        <f>IF(N230="základní",J230,0)</f>
        <v>0</v>
      </c>
      <c r="BF230" s="237">
        <f>IF(N230="snížená",J230,0)</f>
        <v>0</v>
      </c>
      <c r="BG230" s="237">
        <f>IF(N230="zákl. přenesená",J230,0)</f>
        <v>0</v>
      </c>
      <c r="BH230" s="237">
        <f>IF(N230="sníž. přenesená",J230,0)</f>
        <v>0</v>
      </c>
      <c r="BI230" s="237">
        <f>IF(N230="nulová",J230,0)</f>
        <v>0</v>
      </c>
      <c r="BJ230" s="17" t="s">
        <v>21</v>
      </c>
      <c r="BK230" s="237">
        <f>ROUND(I230*H230,2)</f>
        <v>0</v>
      </c>
      <c r="BL230" s="17" t="s">
        <v>134</v>
      </c>
      <c r="BM230" s="236" t="s">
        <v>635</v>
      </c>
    </row>
    <row r="231" s="13" customFormat="1">
      <c r="A231" s="13"/>
      <c r="B231" s="254"/>
      <c r="C231" s="255"/>
      <c r="D231" s="238" t="s">
        <v>210</v>
      </c>
      <c r="E231" s="256" t="s">
        <v>1</v>
      </c>
      <c r="F231" s="257" t="s">
        <v>270</v>
      </c>
      <c r="G231" s="255"/>
      <c r="H231" s="256" t="s">
        <v>1</v>
      </c>
      <c r="I231" s="258"/>
      <c r="J231" s="255"/>
      <c r="K231" s="255"/>
      <c r="L231" s="259"/>
      <c r="M231" s="260"/>
      <c r="N231" s="261"/>
      <c r="O231" s="261"/>
      <c r="P231" s="261"/>
      <c r="Q231" s="261"/>
      <c r="R231" s="261"/>
      <c r="S231" s="261"/>
      <c r="T231" s="26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3" t="s">
        <v>210</v>
      </c>
      <c r="AU231" s="263" t="s">
        <v>89</v>
      </c>
      <c r="AV231" s="13" t="s">
        <v>21</v>
      </c>
      <c r="AW231" s="13" t="s">
        <v>36</v>
      </c>
      <c r="AX231" s="13" t="s">
        <v>80</v>
      </c>
      <c r="AY231" s="263" t="s">
        <v>135</v>
      </c>
    </row>
    <row r="232" s="13" customFormat="1">
      <c r="A232" s="13"/>
      <c r="B232" s="254"/>
      <c r="C232" s="255"/>
      <c r="D232" s="238" t="s">
        <v>210</v>
      </c>
      <c r="E232" s="256" t="s">
        <v>1</v>
      </c>
      <c r="F232" s="257" t="s">
        <v>578</v>
      </c>
      <c r="G232" s="255"/>
      <c r="H232" s="256" t="s">
        <v>1</v>
      </c>
      <c r="I232" s="258"/>
      <c r="J232" s="255"/>
      <c r="K232" s="255"/>
      <c r="L232" s="259"/>
      <c r="M232" s="260"/>
      <c r="N232" s="261"/>
      <c r="O232" s="261"/>
      <c r="P232" s="261"/>
      <c r="Q232" s="261"/>
      <c r="R232" s="261"/>
      <c r="S232" s="261"/>
      <c r="T232" s="26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3" t="s">
        <v>210</v>
      </c>
      <c r="AU232" s="263" t="s">
        <v>89</v>
      </c>
      <c r="AV232" s="13" t="s">
        <v>21</v>
      </c>
      <c r="AW232" s="13" t="s">
        <v>36</v>
      </c>
      <c r="AX232" s="13" t="s">
        <v>80</v>
      </c>
      <c r="AY232" s="263" t="s">
        <v>135</v>
      </c>
    </row>
    <row r="233" s="13" customFormat="1">
      <c r="A233" s="13"/>
      <c r="B233" s="254"/>
      <c r="C233" s="255"/>
      <c r="D233" s="238" t="s">
        <v>210</v>
      </c>
      <c r="E233" s="256" t="s">
        <v>1</v>
      </c>
      <c r="F233" s="257" t="s">
        <v>636</v>
      </c>
      <c r="G233" s="255"/>
      <c r="H233" s="256" t="s">
        <v>1</v>
      </c>
      <c r="I233" s="258"/>
      <c r="J233" s="255"/>
      <c r="K233" s="255"/>
      <c r="L233" s="259"/>
      <c r="M233" s="260"/>
      <c r="N233" s="261"/>
      <c r="O233" s="261"/>
      <c r="P233" s="261"/>
      <c r="Q233" s="261"/>
      <c r="R233" s="261"/>
      <c r="S233" s="261"/>
      <c r="T233" s="26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3" t="s">
        <v>210</v>
      </c>
      <c r="AU233" s="263" t="s">
        <v>89</v>
      </c>
      <c r="AV233" s="13" t="s">
        <v>21</v>
      </c>
      <c r="AW233" s="13" t="s">
        <v>36</v>
      </c>
      <c r="AX233" s="13" t="s">
        <v>80</v>
      </c>
      <c r="AY233" s="263" t="s">
        <v>135</v>
      </c>
    </row>
    <row r="234" s="14" customFormat="1">
      <c r="A234" s="14"/>
      <c r="B234" s="264"/>
      <c r="C234" s="265"/>
      <c r="D234" s="238" t="s">
        <v>210</v>
      </c>
      <c r="E234" s="266" t="s">
        <v>1</v>
      </c>
      <c r="F234" s="267" t="s">
        <v>637</v>
      </c>
      <c r="G234" s="265"/>
      <c r="H234" s="268">
        <v>12.1</v>
      </c>
      <c r="I234" s="269"/>
      <c r="J234" s="265"/>
      <c r="K234" s="265"/>
      <c r="L234" s="270"/>
      <c r="M234" s="271"/>
      <c r="N234" s="272"/>
      <c r="O234" s="272"/>
      <c r="P234" s="272"/>
      <c r="Q234" s="272"/>
      <c r="R234" s="272"/>
      <c r="S234" s="272"/>
      <c r="T234" s="27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4" t="s">
        <v>210</v>
      </c>
      <c r="AU234" s="274" t="s">
        <v>89</v>
      </c>
      <c r="AV234" s="14" t="s">
        <v>89</v>
      </c>
      <c r="AW234" s="14" t="s">
        <v>36</v>
      </c>
      <c r="AX234" s="14" t="s">
        <v>80</v>
      </c>
      <c r="AY234" s="274" t="s">
        <v>135</v>
      </c>
    </row>
    <row r="235" s="13" customFormat="1">
      <c r="A235" s="13"/>
      <c r="B235" s="254"/>
      <c r="C235" s="255"/>
      <c r="D235" s="238" t="s">
        <v>210</v>
      </c>
      <c r="E235" s="256" t="s">
        <v>1</v>
      </c>
      <c r="F235" s="257" t="s">
        <v>582</v>
      </c>
      <c r="G235" s="255"/>
      <c r="H235" s="256" t="s">
        <v>1</v>
      </c>
      <c r="I235" s="258"/>
      <c r="J235" s="255"/>
      <c r="K235" s="255"/>
      <c r="L235" s="259"/>
      <c r="M235" s="260"/>
      <c r="N235" s="261"/>
      <c r="O235" s="261"/>
      <c r="P235" s="261"/>
      <c r="Q235" s="261"/>
      <c r="R235" s="261"/>
      <c r="S235" s="261"/>
      <c r="T235" s="26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3" t="s">
        <v>210</v>
      </c>
      <c r="AU235" s="263" t="s">
        <v>89</v>
      </c>
      <c r="AV235" s="13" t="s">
        <v>21</v>
      </c>
      <c r="AW235" s="13" t="s">
        <v>36</v>
      </c>
      <c r="AX235" s="13" t="s">
        <v>80</v>
      </c>
      <c r="AY235" s="263" t="s">
        <v>135</v>
      </c>
    </row>
    <row r="236" s="14" customFormat="1">
      <c r="A236" s="14"/>
      <c r="B236" s="264"/>
      <c r="C236" s="265"/>
      <c r="D236" s="238" t="s">
        <v>210</v>
      </c>
      <c r="E236" s="266" t="s">
        <v>1</v>
      </c>
      <c r="F236" s="267" t="s">
        <v>189</v>
      </c>
      <c r="G236" s="265"/>
      <c r="H236" s="268">
        <v>12</v>
      </c>
      <c r="I236" s="269"/>
      <c r="J236" s="265"/>
      <c r="K236" s="265"/>
      <c r="L236" s="270"/>
      <c r="M236" s="271"/>
      <c r="N236" s="272"/>
      <c r="O236" s="272"/>
      <c r="P236" s="272"/>
      <c r="Q236" s="272"/>
      <c r="R236" s="272"/>
      <c r="S236" s="272"/>
      <c r="T236" s="27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4" t="s">
        <v>210</v>
      </c>
      <c r="AU236" s="274" t="s">
        <v>89</v>
      </c>
      <c r="AV236" s="14" t="s">
        <v>89</v>
      </c>
      <c r="AW236" s="14" t="s">
        <v>36</v>
      </c>
      <c r="AX236" s="14" t="s">
        <v>80</v>
      </c>
      <c r="AY236" s="274" t="s">
        <v>135</v>
      </c>
    </row>
    <row r="237" s="15" customFormat="1">
      <c r="A237" s="15"/>
      <c r="B237" s="275"/>
      <c r="C237" s="276"/>
      <c r="D237" s="238" t="s">
        <v>210</v>
      </c>
      <c r="E237" s="277" t="s">
        <v>1</v>
      </c>
      <c r="F237" s="278" t="s">
        <v>226</v>
      </c>
      <c r="G237" s="276"/>
      <c r="H237" s="279">
        <v>24.100000000000001</v>
      </c>
      <c r="I237" s="280"/>
      <c r="J237" s="276"/>
      <c r="K237" s="276"/>
      <c r="L237" s="281"/>
      <c r="M237" s="282"/>
      <c r="N237" s="283"/>
      <c r="O237" s="283"/>
      <c r="P237" s="283"/>
      <c r="Q237" s="283"/>
      <c r="R237" s="283"/>
      <c r="S237" s="283"/>
      <c r="T237" s="284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85" t="s">
        <v>210</v>
      </c>
      <c r="AU237" s="285" t="s">
        <v>89</v>
      </c>
      <c r="AV237" s="15" t="s">
        <v>134</v>
      </c>
      <c r="AW237" s="15" t="s">
        <v>36</v>
      </c>
      <c r="AX237" s="15" t="s">
        <v>21</v>
      </c>
      <c r="AY237" s="285" t="s">
        <v>135</v>
      </c>
    </row>
    <row r="238" s="2" customFormat="1" ht="16.5" customHeight="1">
      <c r="A238" s="38"/>
      <c r="B238" s="39"/>
      <c r="C238" s="286" t="s">
        <v>302</v>
      </c>
      <c r="D238" s="286" t="s">
        <v>272</v>
      </c>
      <c r="E238" s="287" t="s">
        <v>638</v>
      </c>
      <c r="F238" s="288" t="s">
        <v>639</v>
      </c>
      <c r="G238" s="289" t="s">
        <v>347</v>
      </c>
      <c r="H238" s="290">
        <v>24.462</v>
      </c>
      <c r="I238" s="291"/>
      <c r="J238" s="292">
        <f>ROUND(I238*H238,2)</f>
        <v>0</v>
      </c>
      <c r="K238" s="288" t="s">
        <v>208</v>
      </c>
      <c r="L238" s="293"/>
      <c r="M238" s="294" t="s">
        <v>1</v>
      </c>
      <c r="N238" s="295" t="s">
        <v>45</v>
      </c>
      <c r="O238" s="91"/>
      <c r="P238" s="234">
        <f>O238*H238</f>
        <v>0</v>
      </c>
      <c r="Q238" s="234">
        <v>0.014500000000000001</v>
      </c>
      <c r="R238" s="234">
        <f>Q238*H238</f>
        <v>0.35469900000000004</v>
      </c>
      <c r="S238" s="234">
        <v>0</v>
      </c>
      <c r="T238" s="235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6" t="s">
        <v>170</v>
      </c>
      <c r="AT238" s="236" t="s">
        <v>272</v>
      </c>
      <c r="AU238" s="236" t="s">
        <v>89</v>
      </c>
      <c r="AY238" s="17" t="s">
        <v>135</v>
      </c>
      <c r="BE238" s="237">
        <f>IF(N238="základní",J238,0)</f>
        <v>0</v>
      </c>
      <c r="BF238" s="237">
        <f>IF(N238="snížená",J238,0)</f>
        <v>0</v>
      </c>
      <c r="BG238" s="237">
        <f>IF(N238="zákl. přenesená",J238,0)</f>
        <v>0</v>
      </c>
      <c r="BH238" s="237">
        <f>IF(N238="sníž. přenesená",J238,0)</f>
        <v>0</v>
      </c>
      <c r="BI238" s="237">
        <f>IF(N238="nulová",J238,0)</f>
        <v>0</v>
      </c>
      <c r="BJ238" s="17" t="s">
        <v>21</v>
      </c>
      <c r="BK238" s="237">
        <f>ROUND(I238*H238,2)</f>
        <v>0</v>
      </c>
      <c r="BL238" s="17" t="s">
        <v>134</v>
      </c>
      <c r="BM238" s="236" t="s">
        <v>640</v>
      </c>
    </row>
    <row r="239" s="2" customFormat="1">
      <c r="A239" s="38"/>
      <c r="B239" s="39"/>
      <c r="C239" s="225" t="s">
        <v>311</v>
      </c>
      <c r="D239" s="225" t="s">
        <v>136</v>
      </c>
      <c r="E239" s="226" t="s">
        <v>641</v>
      </c>
      <c r="F239" s="227" t="s">
        <v>642</v>
      </c>
      <c r="G239" s="228" t="s">
        <v>275</v>
      </c>
      <c r="H239" s="229">
        <v>0.075999999999999998</v>
      </c>
      <c r="I239" s="230"/>
      <c r="J239" s="231">
        <f>ROUND(I239*H239,2)</f>
        <v>0</v>
      </c>
      <c r="K239" s="227" t="s">
        <v>208</v>
      </c>
      <c r="L239" s="44"/>
      <c r="M239" s="232" t="s">
        <v>1</v>
      </c>
      <c r="N239" s="233" t="s">
        <v>45</v>
      </c>
      <c r="O239" s="91"/>
      <c r="P239" s="234">
        <f>O239*H239</f>
        <v>0</v>
      </c>
      <c r="Q239" s="234">
        <v>1.01508</v>
      </c>
      <c r="R239" s="234">
        <f>Q239*H239</f>
        <v>0.077146079999999992</v>
      </c>
      <c r="S239" s="234">
        <v>0</v>
      </c>
      <c r="T239" s="235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6" t="s">
        <v>134</v>
      </c>
      <c r="AT239" s="236" t="s">
        <v>136</v>
      </c>
      <c r="AU239" s="236" t="s">
        <v>89</v>
      </c>
      <c r="AY239" s="17" t="s">
        <v>135</v>
      </c>
      <c r="BE239" s="237">
        <f>IF(N239="základní",J239,0)</f>
        <v>0</v>
      </c>
      <c r="BF239" s="237">
        <f>IF(N239="snížená",J239,0)</f>
        <v>0</v>
      </c>
      <c r="BG239" s="237">
        <f>IF(N239="zákl. přenesená",J239,0)</f>
        <v>0</v>
      </c>
      <c r="BH239" s="237">
        <f>IF(N239="sníž. přenesená",J239,0)</f>
        <v>0</v>
      </c>
      <c r="BI239" s="237">
        <f>IF(N239="nulová",J239,0)</f>
        <v>0</v>
      </c>
      <c r="BJ239" s="17" t="s">
        <v>21</v>
      </c>
      <c r="BK239" s="237">
        <f>ROUND(I239*H239,2)</f>
        <v>0</v>
      </c>
      <c r="BL239" s="17" t="s">
        <v>134</v>
      </c>
      <c r="BM239" s="236" t="s">
        <v>643</v>
      </c>
    </row>
    <row r="240" s="13" customFormat="1">
      <c r="A240" s="13"/>
      <c r="B240" s="254"/>
      <c r="C240" s="255"/>
      <c r="D240" s="238" t="s">
        <v>210</v>
      </c>
      <c r="E240" s="256" t="s">
        <v>1</v>
      </c>
      <c r="F240" s="257" t="s">
        <v>578</v>
      </c>
      <c r="G240" s="255"/>
      <c r="H240" s="256" t="s">
        <v>1</v>
      </c>
      <c r="I240" s="258"/>
      <c r="J240" s="255"/>
      <c r="K240" s="255"/>
      <c r="L240" s="259"/>
      <c r="M240" s="260"/>
      <c r="N240" s="261"/>
      <c r="O240" s="261"/>
      <c r="P240" s="261"/>
      <c r="Q240" s="261"/>
      <c r="R240" s="261"/>
      <c r="S240" s="261"/>
      <c r="T240" s="26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3" t="s">
        <v>210</v>
      </c>
      <c r="AU240" s="263" t="s">
        <v>89</v>
      </c>
      <c r="AV240" s="13" t="s">
        <v>21</v>
      </c>
      <c r="AW240" s="13" t="s">
        <v>36</v>
      </c>
      <c r="AX240" s="13" t="s">
        <v>80</v>
      </c>
      <c r="AY240" s="263" t="s">
        <v>135</v>
      </c>
    </row>
    <row r="241" s="13" customFormat="1">
      <c r="A241" s="13"/>
      <c r="B241" s="254"/>
      <c r="C241" s="255"/>
      <c r="D241" s="238" t="s">
        <v>210</v>
      </c>
      <c r="E241" s="256" t="s">
        <v>1</v>
      </c>
      <c r="F241" s="257" t="s">
        <v>270</v>
      </c>
      <c r="G241" s="255"/>
      <c r="H241" s="256" t="s">
        <v>1</v>
      </c>
      <c r="I241" s="258"/>
      <c r="J241" s="255"/>
      <c r="K241" s="255"/>
      <c r="L241" s="259"/>
      <c r="M241" s="260"/>
      <c r="N241" s="261"/>
      <c r="O241" s="261"/>
      <c r="P241" s="261"/>
      <c r="Q241" s="261"/>
      <c r="R241" s="261"/>
      <c r="S241" s="261"/>
      <c r="T241" s="26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3" t="s">
        <v>210</v>
      </c>
      <c r="AU241" s="263" t="s">
        <v>89</v>
      </c>
      <c r="AV241" s="13" t="s">
        <v>21</v>
      </c>
      <c r="AW241" s="13" t="s">
        <v>36</v>
      </c>
      <c r="AX241" s="13" t="s">
        <v>80</v>
      </c>
      <c r="AY241" s="263" t="s">
        <v>135</v>
      </c>
    </row>
    <row r="242" s="13" customFormat="1">
      <c r="A242" s="13"/>
      <c r="B242" s="254"/>
      <c r="C242" s="255"/>
      <c r="D242" s="238" t="s">
        <v>210</v>
      </c>
      <c r="E242" s="256" t="s">
        <v>1</v>
      </c>
      <c r="F242" s="257" t="s">
        <v>644</v>
      </c>
      <c r="G242" s="255"/>
      <c r="H242" s="256" t="s">
        <v>1</v>
      </c>
      <c r="I242" s="258"/>
      <c r="J242" s="255"/>
      <c r="K242" s="255"/>
      <c r="L242" s="259"/>
      <c r="M242" s="260"/>
      <c r="N242" s="261"/>
      <c r="O242" s="261"/>
      <c r="P242" s="261"/>
      <c r="Q242" s="261"/>
      <c r="R242" s="261"/>
      <c r="S242" s="261"/>
      <c r="T242" s="26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3" t="s">
        <v>210</v>
      </c>
      <c r="AU242" s="263" t="s">
        <v>89</v>
      </c>
      <c r="AV242" s="13" t="s">
        <v>21</v>
      </c>
      <c r="AW242" s="13" t="s">
        <v>36</v>
      </c>
      <c r="AX242" s="13" t="s">
        <v>80</v>
      </c>
      <c r="AY242" s="263" t="s">
        <v>135</v>
      </c>
    </row>
    <row r="243" s="13" customFormat="1">
      <c r="A243" s="13"/>
      <c r="B243" s="254"/>
      <c r="C243" s="255"/>
      <c r="D243" s="238" t="s">
        <v>210</v>
      </c>
      <c r="E243" s="256" t="s">
        <v>1</v>
      </c>
      <c r="F243" s="257" t="s">
        <v>645</v>
      </c>
      <c r="G243" s="255"/>
      <c r="H243" s="256" t="s">
        <v>1</v>
      </c>
      <c r="I243" s="258"/>
      <c r="J243" s="255"/>
      <c r="K243" s="255"/>
      <c r="L243" s="259"/>
      <c r="M243" s="260"/>
      <c r="N243" s="261"/>
      <c r="O243" s="261"/>
      <c r="P243" s="261"/>
      <c r="Q243" s="261"/>
      <c r="R243" s="261"/>
      <c r="S243" s="261"/>
      <c r="T243" s="26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3" t="s">
        <v>210</v>
      </c>
      <c r="AU243" s="263" t="s">
        <v>89</v>
      </c>
      <c r="AV243" s="13" t="s">
        <v>21</v>
      </c>
      <c r="AW243" s="13" t="s">
        <v>36</v>
      </c>
      <c r="AX243" s="13" t="s">
        <v>80</v>
      </c>
      <c r="AY243" s="263" t="s">
        <v>135</v>
      </c>
    </row>
    <row r="244" s="13" customFormat="1">
      <c r="A244" s="13"/>
      <c r="B244" s="254"/>
      <c r="C244" s="255"/>
      <c r="D244" s="238" t="s">
        <v>210</v>
      </c>
      <c r="E244" s="256" t="s">
        <v>1</v>
      </c>
      <c r="F244" s="257" t="s">
        <v>646</v>
      </c>
      <c r="G244" s="255"/>
      <c r="H244" s="256" t="s">
        <v>1</v>
      </c>
      <c r="I244" s="258"/>
      <c r="J244" s="255"/>
      <c r="K244" s="255"/>
      <c r="L244" s="259"/>
      <c r="M244" s="260"/>
      <c r="N244" s="261"/>
      <c r="O244" s="261"/>
      <c r="P244" s="261"/>
      <c r="Q244" s="261"/>
      <c r="R244" s="261"/>
      <c r="S244" s="261"/>
      <c r="T244" s="26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3" t="s">
        <v>210</v>
      </c>
      <c r="AU244" s="263" t="s">
        <v>89</v>
      </c>
      <c r="AV244" s="13" t="s">
        <v>21</v>
      </c>
      <c r="AW244" s="13" t="s">
        <v>36</v>
      </c>
      <c r="AX244" s="13" t="s">
        <v>80</v>
      </c>
      <c r="AY244" s="263" t="s">
        <v>135</v>
      </c>
    </row>
    <row r="245" s="14" customFormat="1">
      <c r="A245" s="14"/>
      <c r="B245" s="264"/>
      <c r="C245" s="265"/>
      <c r="D245" s="238" t="s">
        <v>210</v>
      </c>
      <c r="E245" s="266" t="s">
        <v>1</v>
      </c>
      <c r="F245" s="267" t="s">
        <v>647</v>
      </c>
      <c r="G245" s="265"/>
      <c r="H245" s="268">
        <v>0.041000000000000002</v>
      </c>
      <c r="I245" s="269"/>
      <c r="J245" s="265"/>
      <c r="K245" s="265"/>
      <c r="L245" s="270"/>
      <c r="M245" s="271"/>
      <c r="N245" s="272"/>
      <c r="O245" s="272"/>
      <c r="P245" s="272"/>
      <c r="Q245" s="272"/>
      <c r="R245" s="272"/>
      <c r="S245" s="272"/>
      <c r="T245" s="27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4" t="s">
        <v>210</v>
      </c>
      <c r="AU245" s="274" t="s">
        <v>89</v>
      </c>
      <c r="AV245" s="14" t="s">
        <v>89</v>
      </c>
      <c r="AW245" s="14" t="s">
        <v>36</v>
      </c>
      <c r="AX245" s="14" t="s">
        <v>80</v>
      </c>
      <c r="AY245" s="274" t="s">
        <v>135</v>
      </c>
    </row>
    <row r="246" s="13" customFormat="1">
      <c r="A246" s="13"/>
      <c r="B246" s="254"/>
      <c r="C246" s="255"/>
      <c r="D246" s="238" t="s">
        <v>210</v>
      </c>
      <c r="E246" s="256" t="s">
        <v>1</v>
      </c>
      <c r="F246" s="257" t="s">
        <v>582</v>
      </c>
      <c r="G246" s="255"/>
      <c r="H246" s="256" t="s">
        <v>1</v>
      </c>
      <c r="I246" s="258"/>
      <c r="J246" s="255"/>
      <c r="K246" s="255"/>
      <c r="L246" s="259"/>
      <c r="M246" s="260"/>
      <c r="N246" s="261"/>
      <c r="O246" s="261"/>
      <c r="P246" s="261"/>
      <c r="Q246" s="261"/>
      <c r="R246" s="261"/>
      <c r="S246" s="261"/>
      <c r="T246" s="26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3" t="s">
        <v>210</v>
      </c>
      <c r="AU246" s="263" t="s">
        <v>89</v>
      </c>
      <c r="AV246" s="13" t="s">
        <v>21</v>
      </c>
      <c r="AW246" s="13" t="s">
        <v>36</v>
      </c>
      <c r="AX246" s="13" t="s">
        <v>80</v>
      </c>
      <c r="AY246" s="263" t="s">
        <v>135</v>
      </c>
    </row>
    <row r="247" s="14" customFormat="1">
      <c r="A247" s="14"/>
      <c r="B247" s="264"/>
      <c r="C247" s="265"/>
      <c r="D247" s="238" t="s">
        <v>210</v>
      </c>
      <c r="E247" s="266" t="s">
        <v>1</v>
      </c>
      <c r="F247" s="267" t="s">
        <v>648</v>
      </c>
      <c r="G247" s="265"/>
      <c r="H247" s="268">
        <v>0.035000000000000003</v>
      </c>
      <c r="I247" s="269"/>
      <c r="J247" s="265"/>
      <c r="K247" s="265"/>
      <c r="L247" s="270"/>
      <c r="M247" s="271"/>
      <c r="N247" s="272"/>
      <c r="O247" s="272"/>
      <c r="P247" s="272"/>
      <c r="Q247" s="272"/>
      <c r="R247" s="272"/>
      <c r="S247" s="272"/>
      <c r="T247" s="27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4" t="s">
        <v>210</v>
      </c>
      <c r="AU247" s="274" t="s">
        <v>89</v>
      </c>
      <c r="AV247" s="14" t="s">
        <v>89</v>
      </c>
      <c r="AW247" s="14" t="s">
        <v>36</v>
      </c>
      <c r="AX247" s="14" t="s">
        <v>80</v>
      </c>
      <c r="AY247" s="274" t="s">
        <v>135</v>
      </c>
    </row>
    <row r="248" s="15" customFormat="1">
      <c r="A248" s="15"/>
      <c r="B248" s="275"/>
      <c r="C248" s="276"/>
      <c r="D248" s="238" t="s">
        <v>210</v>
      </c>
      <c r="E248" s="277" t="s">
        <v>1</v>
      </c>
      <c r="F248" s="278" t="s">
        <v>226</v>
      </c>
      <c r="G248" s="276"/>
      <c r="H248" s="279">
        <v>0.076000000000000012</v>
      </c>
      <c r="I248" s="280"/>
      <c r="J248" s="276"/>
      <c r="K248" s="276"/>
      <c r="L248" s="281"/>
      <c r="M248" s="282"/>
      <c r="N248" s="283"/>
      <c r="O248" s="283"/>
      <c r="P248" s="283"/>
      <c r="Q248" s="283"/>
      <c r="R248" s="283"/>
      <c r="S248" s="283"/>
      <c r="T248" s="284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85" t="s">
        <v>210</v>
      </c>
      <c r="AU248" s="285" t="s">
        <v>89</v>
      </c>
      <c r="AV248" s="15" t="s">
        <v>134</v>
      </c>
      <c r="AW248" s="15" t="s">
        <v>36</v>
      </c>
      <c r="AX248" s="15" t="s">
        <v>21</v>
      </c>
      <c r="AY248" s="285" t="s">
        <v>135</v>
      </c>
    </row>
    <row r="249" s="11" customFormat="1" ht="22.8" customHeight="1">
      <c r="A249" s="11"/>
      <c r="B249" s="211"/>
      <c r="C249" s="212"/>
      <c r="D249" s="213" t="s">
        <v>79</v>
      </c>
      <c r="E249" s="252" t="s">
        <v>507</v>
      </c>
      <c r="F249" s="252" t="s">
        <v>508</v>
      </c>
      <c r="G249" s="212"/>
      <c r="H249" s="212"/>
      <c r="I249" s="215"/>
      <c r="J249" s="253">
        <f>BK249</f>
        <v>0</v>
      </c>
      <c r="K249" s="212"/>
      <c r="L249" s="217"/>
      <c r="M249" s="218"/>
      <c r="N249" s="219"/>
      <c r="O249" s="219"/>
      <c r="P249" s="220">
        <f>SUM(P250:P251)</f>
        <v>0</v>
      </c>
      <c r="Q249" s="219"/>
      <c r="R249" s="220">
        <f>SUM(R250:R251)</f>
        <v>0</v>
      </c>
      <c r="S249" s="219"/>
      <c r="T249" s="221">
        <f>SUM(T250:T251)</f>
        <v>0</v>
      </c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R249" s="222" t="s">
        <v>21</v>
      </c>
      <c r="AT249" s="223" t="s">
        <v>79</v>
      </c>
      <c r="AU249" s="223" t="s">
        <v>21</v>
      </c>
      <c r="AY249" s="222" t="s">
        <v>135</v>
      </c>
      <c r="BK249" s="224">
        <f>SUM(BK250:BK251)</f>
        <v>0</v>
      </c>
    </row>
    <row r="250" s="2" customFormat="1" ht="33" customHeight="1">
      <c r="A250" s="38"/>
      <c r="B250" s="39"/>
      <c r="C250" s="225" t="s">
        <v>318</v>
      </c>
      <c r="D250" s="225" t="s">
        <v>136</v>
      </c>
      <c r="E250" s="226" t="s">
        <v>510</v>
      </c>
      <c r="F250" s="227" t="s">
        <v>511</v>
      </c>
      <c r="G250" s="228" t="s">
        <v>275</v>
      </c>
      <c r="H250" s="229">
        <v>61.264000000000003</v>
      </c>
      <c r="I250" s="230"/>
      <c r="J250" s="231">
        <f>ROUND(I250*H250,2)</f>
        <v>0</v>
      </c>
      <c r="K250" s="227" t="s">
        <v>208</v>
      </c>
      <c r="L250" s="44"/>
      <c r="M250" s="232" t="s">
        <v>1</v>
      </c>
      <c r="N250" s="233" t="s">
        <v>45</v>
      </c>
      <c r="O250" s="91"/>
      <c r="P250" s="234">
        <f>O250*H250</f>
        <v>0</v>
      </c>
      <c r="Q250" s="234">
        <v>0</v>
      </c>
      <c r="R250" s="234">
        <f>Q250*H250</f>
        <v>0</v>
      </c>
      <c r="S250" s="234">
        <v>0</v>
      </c>
      <c r="T250" s="235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6" t="s">
        <v>134</v>
      </c>
      <c r="AT250" s="236" t="s">
        <v>136</v>
      </c>
      <c r="AU250" s="236" t="s">
        <v>89</v>
      </c>
      <c r="AY250" s="17" t="s">
        <v>135</v>
      </c>
      <c r="BE250" s="237">
        <f>IF(N250="základní",J250,0)</f>
        <v>0</v>
      </c>
      <c r="BF250" s="237">
        <f>IF(N250="snížená",J250,0)</f>
        <v>0</v>
      </c>
      <c r="BG250" s="237">
        <f>IF(N250="zákl. přenesená",J250,0)</f>
        <v>0</v>
      </c>
      <c r="BH250" s="237">
        <f>IF(N250="sníž. přenesená",J250,0)</f>
        <v>0</v>
      </c>
      <c r="BI250" s="237">
        <f>IF(N250="nulová",J250,0)</f>
        <v>0</v>
      </c>
      <c r="BJ250" s="17" t="s">
        <v>21</v>
      </c>
      <c r="BK250" s="237">
        <f>ROUND(I250*H250,2)</f>
        <v>0</v>
      </c>
      <c r="BL250" s="17" t="s">
        <v>134</v>
      </c>
      <c r="BM250" s="236" t="s">
        <v>649</v>
      </c>
    </row>
    <row r="251" s="2" customFormat="1" ht="33" customHeight="1">
      <c r="A251" s="38"/>
      <c r="B251" s="39"/>
      <c r="C251" s="225" t="s">
        <v>323</v>
      </c>
      <c r="D251" s="225" t="s">
        <v>136</v>
      </c>
      <c r="E251" s="226" t="s">
        <v>650</v>
      </c>
      <c r="F251" s="227" t="s">
        <v>651</v>
      </c>
      <c r="G251" s="228" t="s">
        <v>275</v>
      </c>
      <c r="H251" s="229">
        <v>61.264000000000003</v>
      </c>
      <c r="I251" s="230"/>
      <c r="J251" s="231">
        <f>ROUND(I251*H251,2)</f>
        <v>0</v>
      </c>
      <c r="K251" s="227" t="s">
        <v>208</v>
      </c>
      <c r="L251" s="44"/>
      <c r="M251" s="296" t="s">
        <v>1</v>
      </c>
      <c r="N251" s="297" t="s">
        <v>45</v>
      </c>
      <c r="O251" s="244"/>
      <c r="P251" s="298">
        <f>O251*H251</f>
        <v>0</v>
      </c>
      <c r="Q251" s="298">
        <v>0</v>
      </c>
      <c r="R251" s="298">
        <f>Q251*H251</f>
        <v>0</v>
      </c>
      <c r="S251" s="298">
        <v>0</v>
      </c>
      <c r="T251" s="299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6" t="s">
        <v>134</v>
      </c>
      <c r="AT251" s="236" t="s">
        <v>136</v>
      </c>
      <c r="AU251" s="236" t="s">
        <v>89</v>
      </c>
      <c r="AY251" s="17" t="s">
        <v>135</v>
      </c>
      <c r="BE251" s="237">
        <f>IF(N251="základní",J251,0)</f>
        <v>0</v>
      </c>
      <c r="BF251" s="237">
        <f>IF(N251="snížená",J251,0)</f>
        <v>0</v>
      </c>
      <c r="BG251" s="237">
        <f>IF(N251="zákl. přenesená",J251,0)</f>
        <v>0</v>
      </c>
      <c r="BH251" s="237">
        <f>IF(N251="sníž. přenesená",J251,0)</f>
        <v>0</v>
      </c>
      <c r="BI251" s="237">
        <f>IF(N251="nulová",J251,0)</f>
        <v>0</v>
      </c>
      <c r="BJ251" s="17" t="s">
        <v>21</v>
      </c>
      <c r="BK251" s="237">
        <f>ROUND(I251*H251,2)</f>
        <v>0</v>
      </c>
      <c r="BL251" s="17" t="s">
        <v>134</v>
      </c>
      <c r="BM251" s="236" t="s">
        <v>652</v>
      </c>
    </row>
    <row r="252" s="2" customFormat="1" ht="6.96" customHeight="1">
      <c r="A252" s="38"/>
      <c r="B252" s="66"/>
      <c r="C252" s="67"/>
      <c r="D252" s="67"/>
      <c r="E252" s="67"/>
      <c r="F252" s="67"/>
      <c r="G252" s="67"/>
      <c r="H252" s="67"/>
      <c r="I252" s="67"/>
      <c r="J252" s="67"/>
      <c r="K252" s="67"/>
      <c r="L252" s="44"/>
      <c r="M252" s="38"/>
      <c r="O252" s="38"/>
      <c r="P252" s="38"/>
      <c r="Q252" s="38"/>
      <c r="R252" s="38"/>
      <c r="S252" s="38"/>
      <c r="T252" s="38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</row>
  </sheetData>
  <sheetProtection sheet="1" autoFilter="0" formatColumns="0" formatRows="0" objects="1" scenarios="1" spinCount="100000" saltValue="W29yaRCw72b4x2iLnvU4iYdCWQcVWaDyN+RdgzwOymkRtWPhjxkKrDFqaojHYbzTik+cJQS9rBux6DLXR/OiHA==" hashValue="iCZqphKkkNz3caPHjnqxSXqRRUsltZR7vERqDl78u03ZyJO8xghTv1aBqHLmYFIwHWfWiVamhEnDifb0C76d7w==" algorithmName="SHA-512" password="CC35"/>
  <autoFilter ref="C133:K251"/>
  <mergeCells count="14">
    <mergeCell ref="E7:H7"/>
    <mergeCell ref="E9:H9"/>
    <mergeCell ref="E18:H18"/>
    <mergeCell ref="E27:H27"/>
    <mergeCell ref="E85:H85"/>
    <mergeCell ref="E87:H87"/>
    <mergeCell ref="D108:F108"/>
    <mergeCell ref="D109:F109"/>
    <mergeCell ref="D110:F110"/>
    <mergeCell ref="D111:F111"/>
    <mergeCell ref="D112:F112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Janovska-PC\Janovska</dc:creator>
  <cp:lastModifiedBy>Janovska-PC\Janovska</cp:lastModifiedBy>
  <dcterms:created xsi:type="dcterms:W3CDTF">2021-03-09T09:49:23Z</dcterms:created>
  <dcterms:modified xsi:type="dcterms:W3CDTF">2021-03-09T09:49:28Z</dcterms:modified>
</cp:coreProperties>
</file>